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katiebgoldman/GHGMI Dropbox/Programs/Mitigation Program/2021 ICAT CB Modules/Implementation/Agriculture/Final Agriculture Slides/"/>
    </mc:Choice>
  </mc:AlternateContent>
  <xr:revisionPtr revIDLastSave="0" documentId="13_ncr:1_{6BE1048B-8AC8-1741-8D11-0E73E8C32987}" xr6:coauthVersionLast="47" xr6:coauthVersionMax="47" xr10:uidLastSave="{00000000-0000-0000-0000-000000000000}"/>
  <bookViews>
    <workbookView xWindow="0" yWindow="500" windowWidth="28800" windowHeight="16440" tabRatio="891" xr2:uid="{0814EA41-787D-4E3A-8547-88439E05345F}"/>
  </bookViews>
  <sheets>
    <sheet name="Content" sheetId="1" r:id="rId1"/>
    <sheet name="Enteric baseline (7.2)" sheetId="2" r:id="rId2"/>
    <sheet name="Soil carbon baseline (7.3)" sheetId="3" r:id="rId3"/>
    <sheet name="IP (8.2) STEP 1" sheetId="5" r:id="rId4"/>
    <sheet name="IP (8.2) STEP 2" sheetId="6" r:id="rId5"/>
    <sheet name="IP (8.2) STEP 3" sheetId="7" r:id="rId6"/>
    <sheet name="IP (8.2) STEP 4" sheetId="8" r:id="rId7"/>
    <sheet name="GHG impacts (8.6) STEP 5" sheetId="11" r:id="rId8"/>
    <sheet name="Identifying PD &amp; NC template" sheetId="9" r:id="rId9"/>
    <sheet name="Identifying barriers template"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3" l="1"/>
  <c r="AD40" i="2"/>
  <c r="AD41" i="2"/>
  <c r="AD39" i="2"/>
  <c r="AC40" i="2"/>
  <c r="AC41" i="2"/>
  <c r="AC39" i="2"/>
  <c r="Z40" i="2"/>
  <c r="Z41" i="2"/>
  <c r="Z39" i="2"/>
  <c r="W41" i="2"/>
  <c r="AB41" i="2" s="1"/>
  <c r="W40" i="2"/>
  <c r="AB40" i="2" s="1"/>
  <c r="W39" i="2"/>
  <c r="X39" i="2" s="1"/>
  <c r="Q40" i="2"/>
  <c r="R40" i="2" s="1"/>
  <c r="S40" i="2" s="1"/>
  <c r="T40" i="2" s="1"/>
  <c r="U40" i="2" s="1"/>
  <c r="V40" i="2" s="1"/>
  <c r="Q41" i="2"/>
  <c r="R41" i="2" s="1"/>
  <c r="S41" i="2" s="1"/>
  <c r="T41" i="2" s="1"/>
  <c r="U41" i="2" s="1"/>
  <c r="V41" i="2" s="1"/>
  <c r="Q39" i="2"/>
  <c r="R39" i="2" s="1"/>
  <c r="S39" i="2" s="1"/>
  <c r="T39" i="2" s="1"/>
  <c r="U39" i="2" s="1"/>
  <c r="V39" i="2" s="1"/>
  <c r="M38" i="3"/>
  <c r="M39" i="3"/>
  <c r="M40" i="3"/>
  <c r="M41" i="3"/>
  <c r="M37" i="3"/>
  <c r="L38" i="3"/>
  <c r="L39" i="3"/>
  <c r="L40" i="3"/>
  <c r="L41" i="3"/>
  <c r="F42" i="3"/>
  <c r="F38" i="3"/>
  <c r="F39" i="3"/>
  <c r="F40" i="3"/>
  <c r="F41" i="3"/>
  <c r="F37" i="3"/>
  <c r="E38" i="3"/>
  <c r="E39" i="3"/>
  <c r="E40" i="3"/>
  <c r="E41" i="3"/>
  <c r="E37" i="3"/>
  <c r="D38" i="3"/>
  <c r="D39" i="3"/>
  <c r="D40" i="3"/>
  <c r="D41" i="3"/>
  <c r="D37" i="3"/>
  <c r="C42" i="3"/>
  <c r="K38" i="3"/>
  <c r="K39" i="3"/>
  <c r="K40" i="3"/>
  <c r="K41" i="3"/>
  <c r="K37" i="3"/>
  <c r="B42" i="3"/>
  <c r="K39" i="8"/>
  <c r="K38" i="8"/>
  <c r="J39" i="8"/>
  <c r="J38" i="8"/>
  <c r="I39" i="8"/>
  <c r="I38" i="8"/>
  <c r="Z39" i="7"/>
  <c r="Z38" i="7"/>
  <c r="Y39" i="7"/>
  <c r="Y38" i="7"/>
  <c r="R44" i="7"/>
  <c r="R43" i="7"/>
  <c r="N37" i="6"/>
  <c r="N36" i="6"/>
  <c r="R70" i="7"/>
  <c r="S68" i="7"/>
  <c r="S70" i="7" s="1"/>
  <c r="S73" i="7" s="1"/>
  <c r="T65" i="7"/>
  <c r="S65" i="7"/>
  <c r="R65" i="7"/>
  <c r="K47" i="7"/>
  <c r="L45" i="7"/>
  <c r="L47" i="7" s="1"/>
  <c r="M42" i="7"/>
  <c r="L42" i="7"/>
  <c r="K42" i="7"/>
  <c r="F42" i="7"/>
  <c r="F47" i="7" s="1"/>
  <c r="E42" i="7"/>
  <c r="E47" i="7" s="1"/>
  <c r="D42" i="7"/>
  <c r="D47" i="7" s="1"/>
  <c r="D64" i="7" s="1"/>
  <c r="J39" i="6"/>
  <c r="I39" i="6"/>
  <c r="X40" i="2" l="1"/>
  <c r="AE40" i="2" s="1"/>
  <c r="AF40" i="2" s="1"/>
  <c r="X41" i="2"/>
  <c r="AE41" i="2" s="1"/>
  <c r="AF41" i="2" s="1"/>
  <c r="AB39" i="2"/>
  <c r="AE39" i="2" s="1"/>
  <c r="AF39" i="2" s="1"/>
  <c r="E42" i="3"/>
  <c r="L42" i="3"/>
  <c r="R73" i="7"/>
  <c r="L50" i="7"/>
  <c r="K50" i="7"/>
  <c r="K54" i="7" s="1"/>
  <c r="T68" i="7"/>
  <c r="T70" i="7" s="1"/>
  <c r="T73" i="7" s="1"/>
  <c r="R86" i="7" s="1"/>
  <c r="K55" i="7"/>
  <c r="K57" i="7"/>
  <c r="K56" i="7"/>
  <c r="R78" i="7"/>
  <c r="R79" i="7"/>
  <c r="R80" i="7"/>
  <c r="R39" i="7"/>
  <c r="D56" i="7"/>
  <c r="M45" i="7"/>
  <c r="M47" i="7" s="1"/>
  <c r="M50" i="7" s="1"/>
  <c r="D51" i="7"/>
  <c r="D54" i="7"/>
  <c r="D57" i="7"/>
  <c r="D59" i="7"/>
  <c r="D61" i="7"/>
  <c r="D63" i="7"/>
  <c r="R76" i="7"/>
  <c r="D55" i="7"/>
  <c r="R77" i="7"/>
  <c r="D50" i="7"/>
  <c r="D53" i="7"/>
  <c r="G47" i="7"/>
  <c r="D52" i="7"/>
  <c r="D58" i="7"/>
  <c r="D60" i="7"/>
  <c r="D62" i="7"/>
  <c r="O37" i="6"/>
  <c r="O36" i="6"/>
  <c r="AK39" i="2" l="1"/>
  <c r="AH39" i="2"/>
  <c r="AI39" i="2"/>
  <c r="AJ39" i="2"/>
  <c r="AJ42" i="2" s="1"/>
  <c r="AG39" i="2"/>
  <c r="AK41" i="2"/>
  <c r="AH41" i="2"/>
  <c r="AI41" i="2"/>
  <c r="AG41" i="2"/>
  <c r="AJ41" i="2"/>
  <c r="AK40" i="2"/>
  <c r="AH40" i="2"/>
  <c r="AG40" i="2"/>
  <c r="AI40" i="2"/>
  <c r="AJ40" i="2"/>
  <c r="M42" i="3"/>
  <c r="N42" i="3" s="1"/>
  <c r="O42" i="3" s="1"/>
  <c r="U73" i="7"/>
  <c r="K53" i="7"/>
  <c r="R85" i="7"/>
  <c r="R87" i="7"/>
  <c r="L39" i="8"/>
  <c r="R84" i="7"/>
  <c r="R89" i="7"/>
  <c r="R88" i="7"/>
  <c r="R83" i="7"/>
  <c r="R81" i="7"/>
  <c r="R90" i="7"/>
  <c r="R82" i="7"/>
  <c r="G48" i="7"/>
  <c r="R53" i="7"/>
  <c r="K62" i="7"/>
  <c r="K67" i="7"/>
  <c r="K66" i="7"/>
  <c r="K63" i="7"/>
  <c r="K61" i="7"/>
  <c r="K59" i="7"/>
  <c r="K64" i="7"/>
  <c r="K58" i="7"/>
  <c r="K65" i="7"/>
  <c r="K60" i="7"/>
  <c r="N50" i="7"/>
  <c r="S39" i="7"/>
  <c r="S53" i="7" s="1"/>
  <c r="AI42" i="2" l="1"/>
  <c r="AH42" i="2"/>
  <c r="AG42" i="2"/>
  <c r="AK42" i="2"/>
  <c r="U74" i="7"/>
  <c r="N51" i="7"/>
  <c r="R38" i="7"/>
  <c r="T39" i="7"/>
  <c r="T53" i="7"/>
  <c r="AA39" i="7" s="1"/>
  <c r="R52" i="7" l="1"/>
  <c r="R41" i="7"/>
  <c r="S38" i="7"/>
  <c r="L38" i="8" l="1"/>
  <c r="S52" i="7"/>
  <c r="S55" i="7" s="1"/>
  <c r="S41" i="7"/>
  <c r="T41" i="7" s="1"/>
  <c r="R55" i="7"/>
  <c r="T38" i="7"/>
  <c r="T55" i="7" l="1"/>
  <c r="T52" i="7"/>
  <c r="AA38" i="7" s="1"/>
</calcChain>
</file>

<file path=xl/sharedStrings.xml><?xml version="1.0" encoding="utf-8"?>
<sst xmlns="http://schemas.openxmlformats.org/spreadsheetml/2006/main" count="486" uniqueCount="291">
  <si>
    <t>AGRICULTURE GUIDANCE</t>
  </si>
  <si>
    <t>CONTENT</t>
  </si>
  <si>
    <t>Section</t>
  </si>
  <si>
    <t>Example</t>
  </si>
  <si>
    <t>Template</t>
  </si>
  <si>
    <t>Part III : Assessing impacts</t>
  </si>
  <si>
    <t>PART III Section 7.2: Estimating baseline emissions from enteric fermentation</t>
  </si>
  <si>
    <t>PART III Section 7.3: Estimate baseline soil carbon sequestration</t>
  </si>
  <si>
    <t>STEP 1: Estimate the maximum implementation potential</t>
  </si>
  <si>
    <t>Activity data</t>
  </si>
  <si>
    <t xml:space="preserve">Maximum implementation potential </t>
  </si>
  <si>
    <t>Implementation area (ha)</t>
  </si>
  <si>
    <t>Number of animals (head)</t>
  </si>
  <si>
    <t>STEP 2: Refine the implementation potential based on policy design and national circumstances</t>
  </si>
  <si>
    <t>Questions for identifying policy design characteristics and national circumstances</t>
  </si>
  <si>
    <t>1. Institutional arrangements and national circumstances</t>
  </si>
  <si>
    <t>Can the policy be implemented with existing governance structures, institutional arrangements and legal mechanisms?</t>
  </si>
  <si>
    <t>Is there corruption in the areas or regions under consideration, and if so, how extensive?</t>
  </si>
  <si>
    <t>Score</t>
  </si>
  <si>
    <t>Is there clear title and rights to stakeholders receiving the benefits offered by the policy?</t>
  </si>
  <si>
    <t>How well will the levels of governance that influence land use be able to coordinate to achieve the intended outcome?</t>
  </si>
  <si>
    <t>How well can coordination (e.g., resources, enforcement or data sharing) be carried out at subnational levels (e.g., between local municipalities), if necessary, according to the policy?</t>
  </si>
  <si>
    <t>a.</t>
  </si>
  <si>
    <t>b.</t>
  </si>
  <si>
    <t>c.</t>
  </si>
  <si>
    <t>d.</t>
  </si>
  <si>
    <t>e.</t>
  </si>
  <si>
    <t>2. Participation requirements</t>
  </si>
  <si>
    <t>Is participation or compliance with the policy voluntary or mandatory?</t>
  </si>
  <si>
    <t>3. Compliance monitoring and enforcement</t>
  </si>
  <si>
    <t>Is there a monitoring programme planned or in place to inspect policy implementation?</t>
  </si>
  <si>
    <t>Is there an enforcement measure that is part of the policy? If so, to what degree are similar standards, rules and regulations enforced and how?</t>
  </si>
  <si>
    <t>4. Complementarity and synergies</t>
  </si>
  <si>
    <t>To what extent will supporting or complimentary policies and actions in effect during the policy implementation period improve policy effectiveness?</t>
  </si>
  <si>
    <t>To what extent is the policy part of an interdisciplinary approach linking food security, ecosystem services and/or sustainable development?</t>
  </si>
  <si>
    <t>Are there supportive measures in place to build the capacity and technical skills in affected stakeholders who will be implementing the policy?</t>
  </si>
  <si>
    <t>5. Policy implementation risks</t>
  </si>
  <si>
    <t>To what extent are the intended policy outcomes vulnerable to risks (including natural events and disasters) that could jeopardise or reverse the policy outcomes?</t>
  </si>
  <si>
    <t>Have research and pilot studies been conducted in the areas where the policy will be implemented and do they demonstrate that the expected outcomes of the policy are feasible?</t>
  </si>
  <si>
    <t>Example answers for SPLP example</t>
  </si>
  <si>
    <t>The Agriculture Extension Agency has worked effectively with pastoralists for decades. Agriculture extension specialists will conduct routine site visits to assist with implementation of management plans drawn by participating pastoralists. There is past experience with the participation of farmers in government-funded projects relating to land management.</t>
  </si>
  <si>
    <t>N/A</t>
  </si>
  <si>
    <t>Because of the voluntary nature of the policy, experts believe that only about 75% of the targeted pastoralists will be willing to participate owing to the financial incentives (the government payment of USD 50/ha to USD 100/ha corresponds to a 2.5-5% increase of income) in addition to the expected productivity gains. These pastoralists manage about 93% of the total target area and about 90% of the number of animals.</t>
  </si>
  <si>
    <t>Yes, the agriculture extension specialists will monitor with site visits.</t>
  </si>
  <si>
    <t>Agriculture extension specialists will conduct routine site visits to monitor implementation of the policy. If site visits reveal implementation has not occurred or not occurred effectively, future payments will be withheld. It is highly likely to be enforced. There are no similar standards, rules or regulations to compare to.</t>
  </si>
  <si>
    <t>The Climate-Smart Agriculture programme aims to reduce GHG emissions from agriculture and deforestation through capacity building in a region containing 5 million ha of pasture land eligible for the SPLP programme. This may have a slight positive impact in the region, but it represents such a small fraction of the eligible land, that the impact on policy effectiveness is probably very minimal.</t>
  </si>
  <si>
    <t>The policy will contribute to improving water quality as a result of better water retentions and reduced runoff. The policy is also expected to halt expansion of land degradation through agricultural intensification, which may reduce deforestation pressure in some regions.</t>
  </si>
  <si>
    <t>The policy incorporates training and technical assistance to raise awareness and enhance technical skills of pastoralists</t>
  </si>
  <si>
    <t>About 12% of the pastoral areas targeted by the policy are regions susceptible to wildfires due to a serious drought over the last 3 years. However, according to expert judgment, only half of that area is at risk of being destroyed by fires during the next 15 years. Should fires occur, they can damage infrastructure investments and decimate forage species, which may not re-establish without further management interventions costing time and money; it has also been established that of the high-risk area, 40% overlap with areas where corruption issues are expected (see 1c above).</t>
  </si>
  <si>
    <t>A small-scale pilot project was implemented during the period 2002-2006. The project targeted a select number of small pastoralists. The results were promising, and the experience from that project has helped with the design of SPLP.</t>
  </si>
  <si>
    <t>First identify the policy design characteristics and national circumstances using the questions below and score them (using the score chart to the left) in terms of likeliness to have an effect (positive or negative).</t>
  </si>
  <si>
    <t>Provide a description and justification for reducing expected policy effectiveness</t>
  </si>
  <si>
    <t>Percent reduction in policy effectiveness</t>
  </si>
  <si>
    <t>Land area</t>
  </si>
  <si>
    <t>Number of animals</t>
  </si>
  <si>
    <t>Reduce policy effectiveness by removing from the analysis pasture areas where farmers cannot participate directly but only through collaboratives that have a reputation for corrupt practices.</t>
  </si>
  <si>
    <t>Experts estimate that only about 75% of pastoralists targeted will participate; therefore the policy is likely to be effective on 93% of the total area targeted and on 90% of the number of animals. Reduce the estimated area affected by the policy by 7% and the number of animals by 10%.</t>
  </si>
  <si>
    <t>Six percent of the total area targeted by the policy is at risk of severe wildfires, 40% of that area overlaps with areas subject to corruptions issues, which was already accounted for in the first row of this table.</t>
  </si>
  <si>
    <t>Corruption is generally a problem in the country. However, the direct involvement of individual farmers/pastoralists (instead of associations or collaboratives that have chronic corruption issues) is expected to minimise any negative impacts on the policy implementation. After consulting with local agricultural offices, it became clear that in certain parts of the country (comprising approximately 45,000 ha) it will not be possible to directly involve pastoralists because of corruption, in which case it was assumed that any funds provided in those regions would not result in the expected policy outcomes.</t>
  </si>
  <si>
    <t>Total potential adjustment (percent reduction in policy effectiveness)</t>
  </si>
  <si>
    <t>Refine the implementation potential</t>
  </si>
  <si>
    <t>Maximum implementation potential</t>
  </si>
  <si>
    <t>Refined implementation potential</t>
  </si>
  <si>
    <t>STEP 3: Refine the implementation potential based on financial feasibility</t>
  </si>
  <si>
    <t>Estimate the costs and revenues for the baseline scenario assuming that current pasture and livestock management practices would continue in the absence of the policy</t>
  </si>
  <si>
    <t>Baseline</t>
  </si>
  <si>
    <t>Annual costs and revenues for Year (USD/ha)</t>
  </si>
  <si>
    <t>Total</t>
  </si>
  <si>
    <t>1 - 2</t>
  </si>
  <si>
    <t>3 - 5</t>
  </si>
  <si>
    <t>6 - 15</t>
  </si>
  <si>
    <t>Costs</t>
  </si>
  <si>
    <t>Labour</t>
  </si>
  <si>
    <t>Inputs (seed, feed, equipment, fuel, vet costs)</t>
  </si>
  <si>
    <t>Land costs, taxes, concession fees</t>
  </si>
  <si>
    <t>Total baseline costs</t>
  </si>
  <si>
    <t>Revenues</t>
  </si>
  <si>
    <t>Revenues for animals</t>
  </si>
  <si>
    <t>Net baseline revenue, present value</t>
  </si>
  <si>
    <t>Description and justification for reducing expected policy effectiveness (Example)</t>
  </si>
  <si>
    <t>[485 - 422]</t>
  </si>
  <si>
    <t>[367 - 277]</t>
  </si>
  <si>
    <t>[241 - 69]</t>
  </si>
  <si>
    <t>This means year 1 revenue is:</t>
  </si>
  <si>
    <t>year 2</t>
  </si>
  <si>
    <t>Year 3</t>
  </si>
  <si>
    <t>year 4</t>
  </si>
  <si>
    <t>year 5</t>
  </si>
  <si>
    <t>year 6</t>
  </si>
  <si>
    <t>year 7</t>
  </si>
  <si>
    <t>year 8</t>
  </si>
  <si>
    <t>year 9</t>
  </si>
  <si>
    <t>year 10</t>
  </si>
  <si>
    <t>year 11</t>
  </si>
  <si>
    <t>year 12</t>
  </si>
  <si>
    <t>year 13</t>
  </si>
  <si>
    <t>year 14</t>
  </si>
  <si>
    <t>year 15</t>
  </si>
  <si>
    <t>Year 1-2</t>
  </si>
  <si>
    <t>Year 3-5</t>
  </si>
  <si>
    <t>Year 6-15</t>
  </si>
  <si>
    <t xml:space="preserve">Estimate the costs and revenues for the policy scenario </t>
  </si>
  <si>
    <t>Government paytments for improvements made</t>
  </si>
  <si>
    <t>Total revenue</t>
  </si>
  <si>
    <t>[372 - 323]</t>
  </si>
  <si>
    <t>[437 - 330]</t>
  </si>
  <si>
    <t>[250 - 71]</t>
  </si>
  <si>
    <t>Net SPLP revenue, present value</t>
  </si>
  <si>
    <t>Policy scenario</t>
  </si>
  <si>
    <t>Guidance on the discount rate is provided in Appendix B of the Guidance</t>
  </si>
  <si>
    <t>Net SPLP revenue (or cash flow), undiscounted</t>
  </si>
  <si>
    <t>Net baseline revenue (or cash flow), undiscounted</t>
  </si>
  <si>
    <t>Area (ha)</t>
  </si>
  <si>
    <t>Small landowners/ farmers</t>
  </si>
  <si>
    <t>Medium landowners/ farmers</t>
  </si>
  <si>
    <t>Total livestock (head)</t>
  </si>
  <si>
    <t>Total land area (ha)</t>
  </si>
  <si>
    <t>Annual payment (USD/ha)</t>
  </si>
  <si>
    <t>Total payment over 5 years (USD)</t>
  </si>
  <si>
    <t>Refined implementation potential based on financial feasibility</t>
  </si>
  <si>
    <t>Enteric fermentation baseline</t>
  </si>
  <si>
    <t>Soil carbon sequestration baseline</t>
  </si>
  <si>
    <t>Assumptions: In this example with the SPLP it is assumed that the results will lead to an increase in productivity through rotation practices and fencing.
The costs identified, in addition to those in the baseline scenario, are for labour and improvements to be made. The improvement costs are anticipated to be USD 375/ha and split between Year 1 and Year 2 (USD 188 each year). Labour costs are expected to be higher than in the baseline scenario. For the first 2 years, additional labour is required for the installation of fencing. For the following years, costs are higher because rotational grazing requires more active movement of cattle, and growing the right forage can require reseeding and applying fertiliser annually.
The revenues identified are expected to be the same as in the baseline (i.e., USD 550/ha) for the first two years. For the following years, the revenue increases by 5% as result of productivity improvements (beef and dairy production increases) made under the policy. Payments by the government are made for the first five years to compensate for the additional expenses for the improvements. The payments are made in equal instalments of USD 75/ha per year.
Based on these assumptions, the net annual revenues will be lower for the first two years for a typical pastoralist (USD 372/ha compared to USD 485/ha), but higher in the following years (USD 578 for Years 3-5, and USD 503 for Years 6-15). Applying a discount rate of 15% reduces the annual revenue from USD 372/ha in Year 1 to USD 71/ha by Year 15.</t>
  </si>
  <si>
    <t>However, participation levels must be reduced to keep the policy on budget. As shown in the table above, the revisions lead to an overall budget that is higher than the financial cap (USD 400 million) of the policy. To maintain the overall budget to no more than USD 400 million, participation of medium-size farmers will be decreased by 13% thus decreasing the original estimate of potential impact.</t>
  </si>
  <si>
    <t>Based on the adjustments a refined implementation potential should be estimated.</t>
  </si>
  <si>
    <t>Refined implementation potential based on policy design and national circumstances</t>
  </si>
  <si>
    <t>STEP 4: Refine the implementation potential based on other barriers</t>
  </si>
  <si>
    <t>Analyse institutional, cultural and physical barriers using the questions below and score them (using the score chart to the left) in terms of likeliness to have an effect (positive or negative).</t>
  </si>
  <si>
    <t>Questions for identifying institutional, cultural and physical barriers</t>
  </si>
  <si>
    <t>1. Institutional barriers</t>
  </si>
  <si>
    <t>Are there any conflicting goals or jurisdictions between ministries or other agencies with respect to the implementation of the policy?</t>
  </si>
  <si>
    <t>Is there the potential for institutional racism, gender bias or age discrimination that could limit the policy effectiveness, for example by limiting participation of certain stakeholders based on their race, religion, gender or age?</t>
  </si>
  <si>
    <t>2. Cultural barriers</t>
  </si>
  <si>
    <t>Are different languages used in the region where the policy will be implemented?</t>
  </si>
  <si>
    <t>Is the policy congruent with cultural or aesthetic norms and values?</t>
  </si>
  <si>
    <t>Are there gender issues in access to resources or communication?</t>
  </si>
  <si>
    <t>f.</t>
  </si>
  <si>
    <t>Are there generational differences in work ethics and work approaches that can result in conflicts or disputes among stakeholders that limit ability to effectively implement the policy?</t>
  </si>
  <si>
    <t>Are there any areas or landmarks with religious significance of the region under consideration?</t>
  </si>
  <si>
    <t>Is there a group that has very strong opposition to the policy?</t>
  </si>
  <si>
    <t>3. Physical barriers</t>
  </si>
  <si>
    <t>Are land areas proposed for intervention easily accessible?</t>
  </si>
  <si>
    <t>Is the necessary physical infrastructure in place for the proposed policy?</t>
  </si>
  <si>
    <t>Are there any war conflicts in the country that would limit access to certain land areas?</t>
  </si>
  <si>
    <t>There are no other ministries beside the agriculture extension agency that work with pastoralists; therefore, no conflicts are expected.</t>
  </si>
  <si>
    <t>Experts believe it is unlikely but there is very limited information available. There are no safeguards to prevent discrimination in place at the agriculture extension agency</t>
  </si>
  <si>
    <t>Spanish is the main language spoken in the country (more than 99%). A small number of communities use Amerindian and Creole languages. Most local offices have sufficient capacity to communicate in these languages.</t>
  </si>
  <si>
    <t>In the last few years, more young people are interested in staying in rural areas to farm rather than move to urban areas in search of work. This has resulted in more willingness of local people to consider the adoption of new and novel ideas and technologies for their farms/ranches.</t>
  </si>
  <si>
    <t>According to expert judgment, the vast majority of lands considered for the policy are accessible. Routine road improvement projects that are already being implemented will help maintain access to all farms and ranches. However, very remote areas (approximately 38,500 ha of the eligible land) are unlikely to be monitored effectively. To account for this, it is assumed that the policy will not be effectively implemented on all of those lands.</t>
  </si>
  <si>
    <t>A conflict in the country has recently been resolved. Land areas in the conflict region were originally excluded from the policy. Depending on the progress of implementation, some of these areas will be considered in a future phase of the project pending availability of resources.</t>
  </si>
  <si>
    <t>Evaluate the scores and make and necessary refinements to the implementation potential</t>
  </si>
  <si>
    <t>The extent to which policy effectiveness may be reduced as a result of each barrier was evaluated. Five of the barriers considered are not expected to limit policy effectiveness. None of the barriers received a 3 (e.g., appear to be crucial problems that could completely hamper policy effectiveness). To account for physical barrier 3a, the implementation potential will be modified by reducing the target area affected by the policy by 1,350 ha (corresponding to 3.5% of the 38,500 ha of very remote land eligible for the policy). This also results in a reduction in the number of animals that could be grazed on those lands. The national average density for grazing beef cattle is six head per hectare. Over 1,350 hectares, this barrier reduced the number of animals by 8,100 head. Therefore the below adjustments are made to teh implementation potential.</t>
  </si>
  <si>
    <t>Refined implementation potential based on other barriers</t>
  </si>
  <si>
    <t>The above values are the likely implementation potential of the policy.</t>
  </si>
  <si>
    <t>Assumptions: It is assumed that mature, slaughter-ready beef cattle weighs 450 kg/head. It takes 1.75 years and 1.1 hectares of grazing land to reach maturity. Beef can be sold for USD 2.40 per kg. Based on these assumptions, it is estimated that the annual per-hectare revenue for beef cattle on grazing land is USD 550/ha/year. The cost and revenue were kept constant for all 15 years. Based on these assumptions, a typical farmer has net annual revenues (or cash flow) of USD 485/ha. Applying a discount rate of 15% reduces the annual revenue from USD 485/ha in Year 1 to USD 69/ha by Year 15.</t>
  </si>
  <si>
    <t>Comparison of discounted net revenues in baseline (USD 3,261/ha) and policy (USD 3,286/ha) scenarios indicates that the USD 75/ha payment and 5% increase in revenues as result of higher productivity do not make the situation profitable enough to be financially feasible for the stakeholder.
Yearly cash flow trends in the policy scenario show a reduction of income during the first two years of policy implementation compared to the baseline. Because of this, some pastoralists (this is likely to be the case for small scale operations) may decide not to participate. For others (e.g., medium or larger operations) it may not create severe cash flow problems and they would be more likely to participate.
Given this, the policy is adjusted to increase the payment by the government to the maximum end of the range (i.e., USD 100/ha) for small operations (less than 200 ha). Based on data from national statistics, small farms account for about 35% of the land area. The modifications in incentive payments will affect the overall budget as shown in the table below.
To confirm these changes will improve financial feasibility, the cash flow analysis was recalculated with payments of USD100/ha and 10% productivity improvements. With these changes, the results indicate clear financial feasibility. The net present value of the policy scenario under these conditions is USD 3,514/ha, which is over 7% higher than the baseline net present value of USD 3,261/ha
With the modification in payment amounts and assurances from experts that higher productivity gains are possible, the policy appears to be financially feasible for all participants.</t>
  </si>
  <si>
    <t>Make policy adjustments and recalculate cash flows</t>
  </si>
  <si>
    <t>Recalculate cash flows to check profitability</t>
  </si>
  <si>
    <t>Annual discount rate</t>
  </si>
  <si>
    <t>Revenue increase</t>
  </si>
  <si>
    <t>[397 - 345]</t>
  </si>
  <si>
    <t>[476 - 360]</t>
  </si>
  <si>
    <t>[264 - 75]</t>
  </si>
  <si>
    <t>PART III Chapter 8, Section 8.2: Defining the maximum implementation potential</t>
  </si>
  <si>
    <r>
      <rPr>
        <b/>
        <sz val="11"/>
        <color theme="1"/>
        <rFont val="Calibri"/>
        <family val="2"/>
        <scheme val="minor"/>
      </rPr>
      <t>EXAMPLE TO BE USED THROUGHOUT THIS EXERCISE:</t>
    </r>
    <r>
      <rPr>
        <sz val="11"/>
        <color theme="1"/>
        <rFont val="Calibri"/>
        <family val="2"/>
        <scheme val="minor"/>
      </rPr>
      <t xml:space="preserve">
The SPLP policy seeks to engage pastoralists in adopting more efficient land and livestock management practices to improve the quality of forage for livestock on pasture, through: (a) improved herd management strategies, (b) improved pasture management, and/or (c) improved silvopastoral systems.
Based on data from the latest national agriculture census, non-federally owned pasture cover approximately 34 million hectares (ha). The programme focuses on the improvement of pasture management on 3.5% of the eligible land (i.e., approximately 1.2 million hectares), which have been identified as the most vulnerable to degradation from overgrazing and mismanagement. On those lands, the average animal density is about 0.9 head/ha (higher than the national average of 0.6 head/ha) and no rotational grazing best practices are used.
Because the policy is formulated around pasture land and livestock management, the activity data chosen to determine the maximum implementation potential are land area and number of livestock. The maximum implementation potential in terms of the amount of land affected by the policy is </t>
    </r>
    <r>
      <rPr>
        <b/>
        <sz val="11"/>
        <color theme="1"/>
        <rFont val="Calibri"/>
        <family val="2"/>
        <scheme val="minor"/>
      </rPr>
      <t>1.2 million hectares</t>
    </r>
    <r>
      <rPr>
        <sz val="11"/>
        <color theme="1"/>
        <rFont val="Calibri"/>
        <family val="2"/>
        <scheme val="minor"/>
      </rPr>
      <t xml:space="preserve"> and in terms of total number of cattle affected is </t>
    </r>
    <r>
      <rPr>
        <b/>
        <sz val="11"/>
        <color theme="1"/>
        <rFont val="Calibri"/>
        <family val="2"/>
        <scheme val="minor"/>
      </rPr>
      <t>1.08 million</t>
    </r>
    <r>
      <rPr>
        <sz val="11"/>
        <color theme="1"/>
        <rFont val="Calibri"/>
        <family val="2"/>
        <scheme val="minor"/>
      </rPr>
      <t>, over 15 years.
The National Agriculture Agency is planning to engage farmers in voluntary contracts over 15 years. Pastoralists will receive annual payments for the first five years of participation to improve management practices for their land and livestock. Payments will range from USD 50/ha to USD 100/ha, and participation will be capped to keep the programme costs under USD 400 million over 15 years. An additional USD 2 million per year for 15 years will be made available to the agriculture extension service to provide training and support to participating pastoralists.A41</t>
    </r>
  </si>
  <si>
    <t>2A</t>
  </si>
  <si>
    <t>2B</t>
  </si>
  <si>
    <t>2C</t>
  </si>
  <si>
    <t>(from STEP 2)</t>
  </si>
  <si>
    <t>(from STEP 1)</t>
  </si>
  <si>
    <t>(from step 2)</t>
  </si>
  <si>
    <t>3A</t>
  </si>
  <si>
    <t>3B</t>
  </si>
  <si>
    <t>3C</t>
  </si>
  <si>
    <t>3D</t>
  </si>
  <si>
    <t>4A</t>
  </si>
  <si>
    <t>4B</t>
  </si>
  <si>
    <t>(from STEP 3)</t>
  </si>
  <si>
    <t>Defining maximum implementation potential (STEP 1)</t>
  </si>
  <si>
    <t>Refining implementation potential based on policy design and national circumstances (STEP 2)</t>
  </si>
  <si>
    <t>Refining the implementation potential based on financial feasibility (STEP 3)</t>
  </si>
  <si>
    <t>Refining the implementation potential based on other barriers (STEP 4)</t>
  </si>
  <si>
    <t>STEP 1: Stratify the land</t>
  </si>
  <si>
    <t>Land stratification class</t>
  </si>
  <si>
    <t>Forest</t>
  </si>
  <si>
    <t>Grassland (improved)</t>
  </si>
  <si>
    <t>Grassland (severely degraded)</t>
  </si>
  <si>
    <t>Cropland (full till)</t>
  </si>
  <si>
    <t>TOTAL</t>
  </si>
  <si>
    <t>STEP 2: Determine the land area in each stratum</t>
  </si>
  <si>
    <t>STEP 3: Estimate soil carbon stock for each stratum</t>
  </si>
  <si>
    <t>(million ha)</t>
  </si>
  <si>
    <t>Reference soil carbon stock (SOCRef)</t>
  </si>
  <si>
    <t>Stock change factor</t>
  </si>
  <si>
    <t>Land use (FLU)</t>
  </si>
  <si>
    <t>Inputs (FI)</t>
  </si>
  <si>
    <t>Management (FMG)</t>
  </si>
  <si>
    <t>Cropland (reduced tillage)</t>
  </si>
  <si>
    <t>IPCC guidelines provide default values for this. In this example the climate is temperate, dry.</t>
  </si>
  <si>
    <t>Representative soil carbon stock (SOC)</t>
  </si>
  <si>
    <t>(t C/ha)</t>
  </si>
  <si>
    <t>STEP 4: Calculate net change in soil carbon stock</t>
  </si>
  <si>
    <t>IPCC default transition period is 20 years which means it takes 20 years for the soil to reach equilibrium</t>
  </si>
  <si>
    <t>Total land area must be the same as land area cannot be lost</t>
  </si>
  <si>
    <t>(million t C)</t>
  </si>
  <si>
    <t>Net change in soil carbon stock</t>
  </si>
  <si>
    <t>STEP 5: Calculate emissions and removals</t>
  </si>
  <si>
    <t>Cumulative emisisons or removals</t>
  </si>
  <si>
    <t>(million t CO2e)</t>
  </si>
  <si>
    <t>This shows a net removal as the sign is negative.</t>
  </si>
  <si>
    <t>Historical data</t>
  </si>
  <si>
    <r>
      <t>Area in initial year (T</t>
    </r>
    <r>
      <rPr>
        <b/>
        <vertAlign val="subscript"/>
        <sz val="14"/>
        <color theme="0"/>
        <rFont val="Calibri"/>
        <family val="2"/>
        <scheme val="minor"/>
      </rPr>
      <t>0-20</t>
    </r>
    <r>
      <rPr>
        <b/>
        <sz val="14"/>
        <color theme="0"/>
        <rFont val="Calibri"/>
        <family val="2"/>
        <scheme val="minor"/>
      </rPr>
      <t>)</t>
    </r>
  </si>
  <si>
    <r>
      <t>Area in final year (T</t>
    </r>
    <r>
      <rPr>
        <b/>
        <vertAlign val="subscript"/>
        <sz val="14"/>
        <color theme="0"/>
        <rFont val="Calibri"/>
        <family val="2"/>
        <scheme val="minor"/>
      </rPr>
      <t>0</t>
    </r>
    <r>
      <rPr>
        <b/>
        <sz val="14"/>
        <color theme="0"/>
        <rFont val="Calibri"/>
        <family val="2"/>
        <scheme val="minor"/>
      </rPr>
      <t>)</t>
    </r>
  </si>
  <si>
    <t>Average annual change over 20 years</t>
  </si>
  <si>
    <t>(million ha/yr)</t>
  </si>
  <si>
    <t>Extrapolated data</t>
  </si>
  <si>
    <r>
      <t>Area at time T</t>
    </r>
    <r>
      <rPr>
        <b/>
        <vertAlign val="subscript"/>
        <sz val="14"/>
        <color theme="0"/>
        <rFont val="Calibri"/>
        <family val="2"/>
        <scheme val="minor"/>
      </rPr>
      <t>1</t>
    </r>
  </si>
  <si>
    <r>
      <t>Area at time T</t>
    </r>
    <r>
      <rPr>
        <b/>
        <vertAlign val="subscript"/>
        <sz val="14"/>
        <color theme="0"/>
        <rFont val="Calibri"/>
        <family val="2"/>
        <scheme val="minor"/>
      </rPr>
      <t>20</t>
    </r>
  </si>
  <si>
    <r>
      <t>Soil carbon stock initial year (T</t>
    </r>
    <r>
      <rPr>
        <b/>
        <vertAlign val="subscript"/>
        <sz val="14"/>
        <color theme="0"/>
        <rFont val="Calibri"/>
        <family val="2"/>
        <scheme val="minor"/>
      </rPr>
      <t>0</t>
    </r>
    <r>
      <rPr>
        <b/>
        <sz val="14"/>
        <color theme="0"/>
        <rFont val="Calibri"/>
        <family val="2"/>
        <scheme val="minor"/>
      </rPr>
      <t>)</t>
    </r>
  </si>
  <si>
    <r>
      <t>Soil carbon stock final year (T</t>
    </r>
    <r>
      <rPr>
        <b/>
        <vertAlign val="subscript"/>
        <sz val="14"/>
        <color theme="0"/>
        <rFont val="Calibri"/>
        <family val="2"/>
        <scheme val="minor"/>
      </rPr>
      <t>20</t>
    </r>
    <r>
      <rPr>
        <b/>
        <sz val="14"/>
        <color theme="0"/>
        <rFont val="Calibri"/>
        <family val="2"/>
        <scheme val="minor"/>
      </rPr>
      <t>)</t>
    </r>
  </si>
  <si>
    <t>This is determined based on the soil type and IPCC provides default values for this. In this example it is assumed all of the land classes are on the same soil type.</t>
  </si>
  <si>
    <t>Answer</t>
  </si>
  <si>
    <t>PART III Chapter 8, Section 8.2: Questions for identifying policy design characteristics and national circumstances</t>
  </si>
  <si>
    <t>PART III Chapter 8, Section 8.2: Questions for identifying institutional, cultural and physical barriers</t>
  </si>
  <si>
    <t>Policy design and national circumstances template</t>
  </si>
  <si>
    <t>Institutional, cultural and physical barriers template</t>
  </si>
  <si>
    <t>STEP 1: Identify data sources and determine livestock categories</t>
  </si>
  <si>
    <t>Livestock categories</t>
  </si>
  <si>
    <t>Non-dairy cattle</t>
  </si>
  <si>
    <t>STEP 2: Determine livestock feed characterisation</t>
  </si>
  <si>
    <t>Weight (kg)</t>
  </si>
  <si>
    <t>Weight gain (kg/day)</t>
  </si>
  <si>
    <t>Feeding situation</t>
  </si>
  <si>
    <t>Milk production (kg/day)</t>
  </si>
  <si>
    <t>Work (hr/day)</t>
  </si>
  <si>
    <t>% pregnant</t>
  </si>
  <si>
    <t>Feed digestibility (DE%)</t>
  </si>
  <si>
    <t>CH4 conversion factor (Ym)</t>
  </si>
  <si>
    <t>Livestock subcategory</t>
  </si>
  <si>
    <t>Female</t>
  </si>
  <si>
    <t>Male</t>
  </si>
  <si>
    <t>This example is based on cattle in Africa where dairy cattle are fed in stalls and other cattle feed in pasture/rangeland. Data follows guidance from IPCC 2006 Guidelines, chapter 10. Default values can be found in Table 10A.1 and Table 10A.2.</t>
  </si>
  <si>
    <t>Dairy cattle</t>
  </si>
  <si>
    <t>Mature female</t>
  </si>
  <si>
    <t>Stall fed</t>
  </si>
  <si>
    <t>Large areas</t>
  </si>
  <si>
    <t>STEP 3: Estimate baseline annual average population</t>
  </si>
  <si>
    <t>Historical population</t>
  </si>
  <si>
    <t>Annual average change (head/yr)</t>
  </si>
  <si>
    <t>Projected population</t>
  </si>
  <si>
    <t>This projected data is based on a simple trend extrapolation</t>
  </si>
  <si>
    <t>STEP 4: Choose or derive emission factors</t>
  </si>
  <si>
    <t>(MJ/day)</t>
  </si>
  <si>
    <t>NEm</t>
  </si>
  <si>
    <t>NEa</t>
  </si>
  <si>
    <t>NEg</t>
  </si>
  <si>
    <t>NEl</t>
  </si>
  <si>
    <t>NEw</t>
  </si>
  <si>
    <t>NEp</t>
  </si>
  <si>
    <t>REM</t>
  </si>
  <si>
    <t>REG</t>
  </si>
  <si>
    <t>GE</t>
  </si>
  <si>
    <t>(kg CH4/head/yr)</t>
  </si>
  <si>
    <t>Emission factor</t>
  </si>
  <si>
    <t>STEP 5: Calculate baseline emissions</t>
  </si>
  <si>
    <t>CH4 emissions (kg CH4/yr)</t>
  </si>
  <si>
    <t>Data from Table 10A.1 and Table 10A.2 in IPCC 2006 Guidelines, chapter 10</t>
  </si>
  <si>
    <t>Emission factor multiplied by projected population</t>
  </si>
  <si>
    <t>This example provides derived emission factors. This is done by following equations from chapter 10, IPCC 2006 Guidelines and applying some of the default factors. There is no growth or work done therefore the net energy for these are zero.</t>
  </si>
  <si>
    <t>PART III Chapter 8, Section 8.3: Refining the maximun the maximum implementation potential based on policy design</t>
  </si>
  <si>
    <t>PART III Chapter 8, Section 8.4: Refining the maximum implementation potential based on financial feasibility</t>
  </si>
  <si>
    <t>PART III Chapter 8, Section 8.5: Refining the maximum implementation potential based on other barriers</t>
  </si>
  <si>
    <t>PART III Chapter 8, Section 8.6: Estimating the GHG impacts</t>
  </si>
  <si>
    <t>STEP 5: Estimate the GHG impacts</t>
  </si>
  <si>
    <t>5A</t>
  </si>
  <si>
    <t xml:space="preserve">Select an approach </t>
  </si>
  <si>
    <t>5B</t>
  </si>
  <si>
    <t>Estimate policy scenario</t>
  </si>
  <si>
    <t>5C</t>
  </si>
  <si>
    <t>Calculate GHG impact</t>
  </si>
  <si>
    <r>
      <rPr>
        <b/>
        <sz val="11"/>
        <color theme="1"/>
        <rFont val="Calibri"/>
        <family val="2"/>
        <scheme val="minor"/>
      </rPr>
      <t>EMISSIONS APPROACH</t>
    </r>
    <r>
      <rPr>
        <sz val="11"/>
        <color theme="1"/>
        <rFont val="Calibri"/>
        <family val="2"/>
        <scheme val="minor"/>
      </rPr>
      <t xml:space="preserve">
Where baseline emissions are estimated, users can calculate the change
in emissions between the baseline and policy scenarios.</t>
    </r>
  </si>
  <si>
    <r>
      <rPr>
        <b/>
        <sz val="11"/>
        <color theme="1"/>
        <rFont val="Calibri"/>
        <family val="2"/>
        <scheme val="minor"/>
      </rPr>
      <t>ACTIVITY DATA APPROACH</t>
    </r>
    <r>
      <rPr>
        <sz val="11"/>
        <color theme="1"/>
        <rFont val="Calibri"/>
        <family val="2"/>
        <scheme val="minor"/>
      </rPr>
      <t xml:space="preserve">
Where baseline are not estimated, the GHG impacts can be estimated by calculating the net GHG emissions reductions and removals directly from the likely implementation potential of the policy.
</t>
    </r>
  </si>
  <si>
    <r>
      <rPr>
        <b/>
        <sz val="11"/>
        <color theme="1"/>
        <rFont val="Calibri"/>
        <family val="2"/>
        <scheme val="minor"/>
      </rPr>
      <t>ESTIMATE POLICY SCENARIO</t>
    </r>
    <r>
      <rPr>
        <sz val="11"/>
        <color theme="1"/>
        <rFont val="Calibri"/>
        <family val="2"/>
        <scheme val="minor"/>
      </rPr>
      <t xml:space="preserve">
Use the likely implementation potential of the policy (derived following the guidance in Sections 8.2 – 8.5) to determine the most-likely policy scenario. Derive new parameter values and, if relevant, new emission factors that reflect conditions under the policy scenario.</t>
    </r>
  </si>
  <si>
    <r>
      <rPr>
        <b/>
        <sz val="11"/>
        <color theme="1"/>
        <rFont val="Calibri"/>
        <family val="2"/>
        <scheme val="minor"/>
      </rPr>
      <t>CALCULATE THE GHG IMPACTS</t>
    </r>
    <r>
      <rPr>
        <sz val="11"/>
        <color theme="1"/>
        <rFont val="Calibri"/>
        <family val="2"/>
        <scheme val="minor"/>
      </rPr>
      <t xml:space="preserve">
Use the adjusted values and emission factors to estimate GHG emissions of the policy scenario. Subtract the policy scenario emissions and removals from the baseline emissions and removals to estimate net change in GHG emissions and removals resulting from the policy.</t>
    </r>
  </si>
  <si>
    <r>
      <rPr>
        <b/>
        <sz val="11"/>
        <color theme="1"/>
        <rFont val="Calibri"/>
        <family val="2"/>
        <scheme val="minor"/>
      </rPr>
      <t>ESTIMATE CARBON STOCK CHANGE</t>
    </r>
    <r>
      <rPr>
        <sz val="11"/>
        <color theme="1"/>
        <rFont val="Calibri"/>
        <family val="2"/>
        <scheme val="minor"/>
      </rPr>
      <t xml:space="preserve">
Use the guidance below to calculate the impact of the policy on each GHG source and carbon pool in the GHG assessment boundary. This guidance covers enteric fermentation and soil carbon sequestration.</t>
    </r>
  </si>
  <si>
    <r>
      <rPr>
        <b/>
        <sz val="11"/>
        <color theme="1"/>
        <rFont val="Calibri"/>
        <family val="2"/>
        <scheme val="minor"/>
      </rPr>
      <t>CALCULATE GHG IMPACTS</t>
    </r>
    <r>
      <rPr>
        <sz val="11"/>
        <color theme="1"/>
        <rFont val="Calibri"/>
        <family val="2"/>
        <scheme val="minor"/>
      </rPr>
      <t xml:space="preserve">
Sum the GHG impacts for </t>
    </r>
    <r>
      <rPr>
        <b/>
        <sz val="11"/>
        <color theme="1"/>
        <rFont val="Calibri"/>
        <family val="2"/>
        <scheme val="minor"/>
      </rPr>
      <t>all GHG sources</t>
    </r>
    <r>
      <rPr>
        <sz val="11"/>
        <color theme="1"/>
        <rFont val="Calibri"/>
        <family val="2"/>
        <scheme val="minor"/>
      </rPr>
      <t xml:space="preserve"> and carbon pools to yield total policy impact on GHGs.
</t>
    </r>
  </si>
  <si>
    <r>
      <rPr>
        <b/>
        <u/>
        <sz val="11"/>
        <color theme="1"/>
        <rFont val="Calibri"/>
        <family val="2"/>
        <scheme val="minor"/>
      </rPr>
      <t>Enteric fermentation</t>
    </r>
    <r>
      <rPr>
        <sz val="11"/>
        <color theme="1"/>
        <rFont val="Calibri"/>
        <family val="2"/>
        <scheme val="minor"/>
      </rPr>
      <t xml:space="preserve">
Using the estimates of how much the policy will increase or decrease the average annual number of animals in livestock categories affected by the policy (determined following the guidance in</t>
    </r>
    <r>
      <rPr>
        <b/>
        <sz val="11"/>
        <color theme="1"/>
        <rFont val="Calibri"/>
        <family val="2"/>
        <scheme val="minor"/>
      </rPr>
      <t xml:space="preserve"> Sections 8.2 – 8.5</t>
    </r>
    <r>
      <rPr>
        <sz val="11"/>
        <color theme="1"/>
        <rFont val="Calibri"/>
        <family val="2"/>
        <scheme val="minor"/>
      </rPr>
      <t xml:space="preserve">), identify the livestock categories that are affected by the policy. These categories are called the target group. Guidance is provided in </t>
    </r>
    <r>
      <rPr>
        <b/>
        <sz val="11"/>
        <color theme="1"/>
        <rFont val="Calibri"/>
        <family val="2"/>
        <scheme val="minor"/>
      </rPr>
      <t>Section 7.2.2</t>
    </r>
    <r>
      <rPr>
        <sz val="11"/>
        <color theme="1"/>
        <rFont val="Calibri"/>
        <family val="2"/>
        <scheme val="minor"/>
      </rPr>
      <t xml:space="preserve"> on how to define livestock categories.
Derive new emission factors (EF</t>
    </r>
    <r>
      <rPr>
        <vertAlign val="subscript"/>
        <sz val="11"/>
        <color theme="1"/>
        <rFont val="Calibri"/>
        <family val="2"/>
        <scheme val="minor"/>
      </rPr>
      <t xml:space="preserve">policy_impact </t>
    </r>
    <r>
      <rPr>
        <sz val="11"/>
        <color theme="1"/>
        <rFont val="Calibri"/>
        <family val="2"/>
        <scheme val="minor"/>
      </rPr>
      <t>) for the target groups (i.e., the policy impact on GHG emissions of a typical animal in the target group). Calculate the annual GHG emissions and removals of the policy by multiplying EF</t>
    </r>
    <r>
      <rPr>
        <vertAlign val="subscript"/>
        <sz val="11"/>
        <color theme="1"/>
        <rFont val="Calibri"/>
        <family val="2"/>
        <scheme val="minor"/>
      </rPr>
      <t>policy_impact</t>
    </r>
    <r>
      <rPr>
        <sz val="11"/>
        <color theme="1"/>
        <rFont val="Calibri"/>
        <family val="2"/>
        <scheme val="minor"/>
      </rPr>
      <t xml:space="preserve"> by the increase or decrease in average annual number of animals in the target groups. Multiply the annual GHG emissions and removals by the number of years in the assessment period for the cumulative GHG emissions and removals.
Guidance is provided in the Agriculture Guidance Document for three options (Tier 1, Published Tier 2, Derived Tier 2) for deriving new emissions factors for target groups. The steps should be repeated for each target group.</t>
    </r>
  </si>
  <si>
    <r>
      <rPr>
        <b/>
        <u/>
        <sz val="11"/>
        <color theme="1"/>
        <rFont val="Calibri"/>
        <family val="2"/>
        <scheme val="minor"/>
      </rPr>
      <t>Enteric fermentation</t>
    </r>
    <r>
      <rPr>
        <sz val="11"/>
        <color theme="1"/>
        <rFont val="Calibri"/>
        <family val="2"/>
        <scheme val="minor"/>
      </rPr>
      <t xml:space="preserve">
Sum all target groups to estimate total policy impact on CH4 from enteric fermentation. Multiply the result by the 100-year GWP of CH4 to convert CH4 to CO2e and multiply by 0.001 to convert kg to tonnes.</t>
    </r>
  </si>
  <si>
    <r>
      <rPr>
        <b/>
        <u/>
        <sz val="11"/>
        <color theme="1"/>
        <rFont val="Calibri"/>
        <family val="2"/>
        <scheme val="minor"/>
      </rPr>
      <t>Soil carbon sequestration</t>
    </r>
    <r>
      <rPr>
        <sz val="11"/>
        <color theme="1"/>
        <rFont val="Calibri"/>
        <family val="2"/>
        <scheme val="minor"/>
      </rPr>
      <t xml:space="preserve">
Using the estimates of how much the policy will increase or decrease the area of land (hectares) in land categories affected by the policy (determined following the guidance in </t>
    </r>
    <r>
      <rPr>
        <b/>
        <sz val="11"/>
        <color theme="1"/>
        <rFont val="Calibri"/>
        <family val="2"/>
        <scheme val="minor"/>
      </rPr>
      <t>Sections 8.2 – 8.5</t>
    </r>
    <r>
      <rPr>
        <sz val="11"/>
        <color theme="1"/>
        <rFont val="Calibri"/>
        <family val="2"/>
        <scheme val="minor"/>
      </rPr>
      <t xml:space="preserve">), subdivide the land categories into strata according to guidance in </t>
    </r>
    <r>
      <rPr>
        <b/>
        <sz val="11"/>
        <color theme="1"/>
        <rFont val="Calibri"/>
        <family val="2"/>
        <scheme val="minor"/>
      </rPr>
      <t>Section 7.3.1</t>
    </r>
    <r>
      <rPr>
        <sz val="11"/>
        <color theme="1"/>
        <rFont val="Calibri"/>
        <family val="2"/>
        <scheme val="minor"/>
      </rPr>
      <t xml:space="preserve">. These are the policy scenario strata.
Determine the policy impact on GHG emissions for each policy scenario stratum, following the steps below. Repeat the steps for each policy scenario stratum.
</t>
    </r>
    <r>
      <rPr>
        <u/>
        <sz val="11"/>
        <color theme="1"/>
        <rFont val="Calibri"/>
        <family val="2"/>
        <scheme val="minor"/>
      </rPr>
      <t>Step 1</t>
    </r>
    <r>
      <rPr>
        <sz val="11"/>
        <color theme="1"/>
        <rFont val="Calibri"/>
        <family val="2"/>
        <scheme val="minor"/>
      </rPr>
      <t xml:space="preserve">: Determine the baseline stratum, which is the most likely alternative stratum in the absence of the policy (without policy). The climate region and soil type in the baseline stratum should be the same as in the policy scenario stratum. The land category and/or management category should be different from the policy scenario stratum.
</t>
    </r>
    <r>
      <rPr>
        <u/>
        <sz val="11"/>
        <color theme="1"/>
        <rFont val="Calibri"/>
        <family val="2"/>
        <scheme val="minor"/>
      </rPr>
      <t>Step 2</t>
    </r>
    <r>
      <rPr>
        <sz val="11"/>
        <color theme="1"/>
        <rFont val="Calibri"/>
        <family val="2"/>
        <scheme val="minor"/>
      </rPr>
      <t xml:space="preserve">: Calculate the category-specific soil carbon density for the baseline stratum following guidance in </t>
    </r>
    <r>
      <rPr>
        <b/>
        <sz val="11"/>
        <color theme="1"/>
        <rFont val="Calibri"/>
        <family val="2"/>
        <scheme val="minor"/>
      </rPr>
      <t>Section 7.3.3</t>
    </r>
    <r>
      <rPr>
        <sz val="11"/>
        <color theme="1"/>
        <rFont val="Calibri"/>
        <family val="2"/>
        <scheme val="minor"/>
      </rPr>
      <t xml:space="preserve"> (SOC</t>
    </r>
    <r>
      <rPr>
        <vertAlign val="subscript"/>
        <sz val="11"/>
        <color theme="1"/>
        <rFont val="Calibri"/>
        <family val="2"/>
        <scheme val="minor"/>
      </rPr>
      <t>without_policy</t>
    </r>
    <r>
      <rPr>
        <sz val="11"/>
        <color theme="1"/>
        <rFont val="Calibri"/>
        <family val="2"/>
        <scheme val="minor"/>
      </rPr>
      <t xml:space="preserve">). Soil carbon density units are tonnes C/ha.
</t>
    </r>
    <r>
      <rPr>
        <u/>
        <sz val="11"/>
        <color theme="1"/>
        <rFont val="Calibri"/>
        <family val="2"/>
        <scheme val="minor"/>
      </rPr>
      <t>Step 3</t>
    </r>
    <r>
      <rPr>
        <sz val="11"/>
        <color theme="1"/>
        <rFont val="Calibri"/>
        <family val="2"/>
        <scheme val="minor"/>
      </rPr>
      <t>: Calculate the category-specific soil carbon density for the policy scenario stratum following guidance in Section 7.3.3 (SOC</t>
    </r>
    <r>
      <rPr>
        <vertAlign val="subscript"/>
        <sz val="11"/>
        <color theme="1"/>
        <rFont val="Calibri"/>
        <family val="2"/>
        <scheme val="minor"/>
      </rPr>
      <t>with_policy</t>
    </r>
    <r>
      <rPr>
        <sz val="11"/>
        <color theme="1"/>
        <rFont val="Calibri"/>
        <family val="2"/>
        <scheme val="minor"/>
      </rPr>
      <t xml:space="preserve">).
</t>
    </r>
    <r>
      <rPr>
        <u/>
        <sz val="11"/>
        <color theme="1"/>
        <rFont val="Calibri"/>
        <family val="2"/>
        <scheme val="minor"/>
      </rPr>
      <t>Step 4</t>
    </r>
    <r>
      <rPr>
        <sz val="11"/>
        <color theme="1"/>
        <rFont val="Calibri"/>
        <family val="2"/>
        <scheme val="minor"/>
      </rPr>
      <t>: Subtract the category-specific soil carbon density (also known as soil organic carbon or SOC) in Step 2 (SOC</t>
    </r>
    <r>
      <rPr>
        <vertAlign val="subscript"/>
        <sz val="11"/>
        <color theme="1"/>
        <rFont val="Calibri"/>
        <family val="2"/>
        <scheme val="minor"/>
      </rPr>
      <t>without_policy</t>
    </r>
    <r>
      <rPr>
        <sz val="11"/>
        <color theme="1"/>
        <rFont val="Calibri"/>
        <family val="2"/>
        <scheme val="minor"/>
      </rPr>
      <t>) from category-specific soil carbon density in Step 3 (SOC</t>
    </r>
    <r>
      <rPr>
        <vertAlign val="subscript"/>
        <sz val="11"/>
        <color theme="1"/>
        <rFont val="Calibri"/>
        <family val="2"/>
        <scheme val="minor"/>
      </rPr>
      <t>with_policy</t>
    </r>
    <r>
      <rPr>
        <sz val="11"/>
        <color theme="1"/>
        <rFont val="Calibri"/>
        <family val="2"/>
        <scheme val="minor"/>
      </rPr>
      <t>) to yield the policy impact on soil carbon density (SOC</t>
    </r>
    <r>
      <rPr>
        <vertAlign val="subscript"/>
        <sz val="11"/>
        <color theme="1"/>
        <rFont val="Calibri"/>
        <family val="2"/>
        <scheme val="minor"/>
      </rPr>
      <t>policy_impact</t>
    </r>
    <r>
      <rPr>
        <sz val="11"/>
        <color theme="1"/>
        <rFont val="Calibri"/>
        <family val="2"/>
        <scheme val="minor"/>
      </rPr>
      <t xml:space="preserve">).
</t>
    </r>
    <r>
      <rPr>
        <u/>
        <sz val="11"/>
        <color theme="1"/>
        <rFont val="Calibri"/>
        <family val="2"/>
        <scheme val="minor"/>
      </rPr>
      <t>Step 5</t>
    </r>
    <r>
      <rPr>
        <sz val="11"/>
        <color theme="1"/>
        <rFont val="Calibri"/>
        <family val="2"/>
        <scheme val="minor"/>
      </rPr>
      <t>: Multiply the SOC</t>
    </r>
    <r>
      <rPr>
        <vertAlign val="subscript"/>
        <sz val="11"/>
        <color theme="1"/>
        <rFont val="Calibri"/>
        <family val="2"/>
        <scheme val="minor"/>
      </rPr>
      <t>policy_impact</t>
    </r>
    <r>
      <rPr>
        <sz val="11"/>
        <color theme="1"/>
        <rFont val="Calibri"/>
        <family val="2"/>
        <scheme val="minor"/>
      </rPr>
      <t xml:space="preserve"> by the increase or decrease in hectares of land in the policy scenario stratum over the assessment period.</t>
    </r>
  </si>
  <si>
    <r>
      <rPr>
        <b/>
        <u/>
        <sz val="11"/>
        <color theme="1"/>
        <rFont val="Calibri"/>
        <family val="2"/>
        <scheme val="minor"/>
      </rPr>
      <t>Soil carbon sequestration</t>
    </r>
    <r>
      <rPr>
        <sz val="11"/>
        <color theme="1"/>
        <rFont val="Calibri"/>
        <family val="2"/>
        <scheme val="minor"/>
      </rPr>
      <t xml:space="preserve">
Calculate the total policy impact on soil carbon density (SOC) by summing the results for all policy scenario strata. Convert the change on soil carbon density to GHG emission reductions or removals, expressed as tonnes of CO2e, by multiplying by 44/12 and by -1. This generates the cumulative policy impact in terms of tonnes CO2e emissions (positive) or removals (negative). Divide the cumulative policy impact by the number of years in the assessment period for the annual GHG impacts of the policy.</t>
    </r>
  </si>
  <si>
    <t>Estimating GHG impacts description (STEP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</si>
</sst>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8"/>
      <color theme="0"/>
      <name val="Calibri"/>
      <family val="2"/>
      <scheme val="minor"/>
    </font>
    <font>
      <b/>
      <sz val="16"/>
      <color theme="0"/>
      <name val="Calibri"/>
      <family val="2"/>
      <scheme val="minor"/>
    </font>
    <font>
      <b/>
      <sz val="14"/>
      <color theme="0"/>
      <name val="Calibri"/>
      <family val="2"/>
      <scheme val="minor"/>
    </font>
    <font>
      <b/>
      <sz val="12"/>
      <color theme="1"/>
      <name val="Calibri"/>
      <family val="2"/>
      <scheme val="minor"/>
    </font>
    <font>
      <b/>
      <sz val="13"/>
      <color theme="0"/>
      <name val="Calibri"/>
      <family val="2"/>
      <scheme val="minor"/>
    </font>
    <font>
      <i/>
      <sz val="11"/>
      <color theme="1"/>
      <name val="Calibri"/>
      <family val="2"/>
      <scheme val="minor"/>
    </font>
    <font>
      <i/>
      <sz val="10"/>
      <color theme="1"/>
      <name val="Calibri"/>
      <family val="2"/>
      <scheme val="minor"/>
    </font>
    <font>
      <sz val="12"/>
      <color theme="1"/>
      <name val="Calibri"/>
      <family val="2"/>
      <scheme val="minor"/>
    </font>
    <font>
      <b/>
      <i/>
      <sz val="11"/>
      <color theme="1"/>
      <name val="Calibri"/>
      <family val="2"/>
      <scheme val="minor"/>
    </font>
    <font>
      <sz val="11"/>
      <color theme="9"/>
      <name val="Calibri"/>
      <family val="2"/>
      <scheme val="minor"/>
    </font>
    <font>
      <b/>
      <vertAlign val="subscript"/>
      <sz val="14"/>
      <color theme="0"/>
      <name val="Calibri"/>
      <family val="2"/>
      <scheme val="minor"/>
    </font>
    <font>
      <b/>
      <sz val="14"/>
      <color rgb="FFFFFF00"/>
      <name val="Calibri"/>
      <family val="2"/>
      <scheme val="minor"/>
    </font>
    <font>
      <b/>
      <u/>
      <sz val="11"/>
      <color theme="1"/>
      <name val="Calibri"/>
      <family val="2"/>
      <scheme val="minor"/>
    </font>
    <font>
      <u/>
      <sz val="11"/>
      <color theme="1"/>
      <name val="Calibri"/>
      <family val="2"/>
      <scheme val="minor"/>
    </font>
    <font>
      <vertAlign val="subscript"/>
      <sz val="11"/>
      <color theme="1"/>
      <name val="Calibri"/>
      <family val="2"/>
      <scheme val="minor"/>
    </font>
  </fonts>
  <fills count="13">
    <fill>
      <patternFill patternType="none"/>
    </fill>
    <fill>
      <patternFill patternType="gray125"/>
    </fill>
    <fill>
      <patternFill patternType="solid">
        <fgColor rgb="FF002060"/>
        <bgColor indexed="64"/>
      </patternFill>
    </fill>
    <fill>
      <patternFill patternType="solid">
        <fgColor theme="4"/>
        <bgColor indexed="64"/>
      </patternFill>
    </fill>
    <fill>
      <patternFill patternType="solid">
        <fgColor theme="2"/>
        <bgColor indexed="64"/>
      </patternFill>
    </fill>
    <fill>
      <patternFill patternType="solid">
        <fgColor theme="0" tint="-0.14999847407452621"/>
        <bgColor indexed="64"/>
      </patternFill>
    </fill>
    <fill>
      <patternFill patternType="solid">
        <fgColor rgb="FFCCECFF"/>
        <bgColor indexed="64"/>
      </patternFill>
    </fill>
    <fill>
      <patternFill patternType="solid">
        <fgColor theme="7" tint="0.39997558519241921"/>
        <bgColor indexed="64"/>
      </patternFill>
    </fill>
    <fill>
      <patternFill patternType="solid">
        <fgColor rgb="FFFFC000"/>
        <bgColor indexed="64"/>
      </patternFill>
    </fill>
    <fill>
      <patternFill patternType="solid">
        <fgColor theme="0" tint="-0.14996795556505021"/>
        <bgColor indexed="64"/>
      </patternFill>
    </fill>
    <fill>
      <patternFill patternType="solid">
        <fgColor theme="7" tint="0.59996337778862885"/>
        <bgColor indexed="64"/>
      </patternFill>
    </fill>
    <fill>
      <patternFill patternType="solid">
        <fgColor theme="0"/>
        <bgColor indexed="64"/>
      </patternFill>
    </fill>
    <fill>
      <patternFill patternType="solid">
        <fgColor rgb="FFEFF9FF"/>
        <bgColor indexed="64"/>
      </patternFill>
    </fill>
  </fills>
  <borders count="29">
    <border>
      <left/>
      <right/>
      <top/>
      <bottom/>
      <diagonal/>
    </border>
    <border>
      <left style="thin">
        <color theme="0"/>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diagonal/>
    </border>
    <border>
      <left/>
      <right style="thin">
        <color theme="0"/>
      </right>
      <top style="thin">
        <color theme="0"/>
      </top>
      <bottom style="thin">
        <color theme="0"/>
      </bottom>
      <diagonal/>
    </border>
    <border>
      <left/>
      <right/>
      <top style="thin">
        <color indexed="64"/>
      </top>
      <bottom/>
      <diagonal/>
    </border>
    <border>
      <left/>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style="thin">
        <color theme="0"/>
      </bottom>
      <diagonal/>
    </border>
    <border>
      <left/>
      <right/>
      <top/>
      <bottom style="thin">
        <color indexed="64"/>
      </bottom>
      <diagonal/>
    </border>
    <border>
      <left style="thin">
        <color theme="0"/>
      </left>
      <right style="thin">
        <color theme="0"/>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indexed="64"/>
      </top>
      <bottom style="thin">
        <color theme="0"/>
      </bottom>
      <diagonal/>
    </border>
    <border>
      <left style="thin">
        <color indexed="64"/>
      </left>
      <right style="thin">
        <color indexed="64"/>
      </right>
      <top style="thin">
        <color theme="0"/>
      </top>
      <bottom/>
      <diagonal/>
    </border>
    <border>
      <left style="thin">
        <color indexed="64"/>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198">
    <xf numFmtId="0" fontId="0" fillId="0" borderId="0" xfId="0"/>
    <xf numFmtId="0" fontId="3" fillId="2" borderId="0" xfId="0" applyFont="1" applyFill="1"/>
    <xf numFmtId="0" fontId="5" fillId="2" borderId="0" xfId="0" applyFont="1" applyFill="1" applyAlignment="1">
      <alignment vertical="center"/>
    </xf>
    <xf numFmtId="0" fontId="6" fillId="3" borderId="0" xfId="0" applyFont="1" applyFill="1"/>
    <xf numFmtId="0" fontId="0" fillId="3" borderId="0" xfId="0" applyFill="1"/>
    <xf numFmtId="0" fontId="0" fillId="4" borderId="0" xfId="0" applyFill="1"/>
    <xf numFmtId="0" fontId="8" fillId="0" borderId="0" xfId="0" applyFont="1" applyAlignment="1">
      <alignment wrapText="1"/>
    </xf>
    <xf numFmtId="0" fontId="7" fillId="2" borderId="4" xfId="0" applyFont="1" applyFill="1" applyBorder="1"/>
    <xf numFmtId="0" fontId="7" fillId="2" borderId="4" xfId="0" applyFont="1" applyFill="1" applyBorder="1" applyAlignment="1">
      <alignment wrapText="1"/>
    </xf>
    <xf numFmtId="0" fontId="0" fillId="0" borderId="3" xfId="0" applyBorder="1"/>
    <xf numFmtId="3" fontId="0" fillId="0" borderId="3" xfId="0" applyNumberFormat="1" applyBorder="1"/>
    <xf numFmtId="0" fontId="0" fillId="0" borderId="0" xfId="0" applyBorder="1" applyAlignment="1">
      <alignment wrapText="1"/>
    </xf>
    <xf numFmtId="0" fontId="7" fillId="2" borderId="2" xfId="0" applyFont="1" applyFill="1" applyBorder="1" applyAlignment="1">
      <alignment vertical="center"/>
    </xf>
    <xf numFmtId="0" fontId="0" fillId="0" borderId="3" xfId="0" applyBorder="1" applyAlignment="1">
      <alignment horizontal="center" vertical="center"/>
    </xf>
    <xf numFmtId="3" fontId="0" fillId="0" borderId="0" xfId="0" applyNumberFormat="1" applyBorder="1"/>
    <xf numFmtId="0" fontId="11" fillId="0" borderId="3" xfId="0" applyFont="1" applyBorder="1" applyAlignment="1">
      <alignment vertical="center" wrapText="1"/>
    </xf>
    <xf numFmtId="0" fontId="0" fillId="0" borderId="3" xfId="0" applyBorder="1" applyAlignment="1">
      <alignment vertical="center"/>
    </xf>
    <xf numFmtId="0" fontId="8" fillId="0" borderId="3" xfId="0" applyFont="1" applyBorder="1" applyAlignment="1">
      <alignment horizontal="center" vertical="center"/>
    </xf>
    <xf numFmtId="0" fontId="11" fillId="0" borderId="0" xfId="0" applyFont="1"/>
    <xf numFmtId="10" fontId="0" fillId="0" borderId="3" xfId="0" applyNumberFormat="1" applyBorder="1" applyAlignment="1">
      <alignment horizontal="center" vertical="center"/>
    </xf>
    <xf numFmtId="0" fontId="13" fillId="0" borderId="3" xfId="0" applyFont="1" applyBorder="1" applyAlignment="1">
      <alignment vertical="center"/>
    </xf>
    <xf numFmtId="10" fontId="13" fillId="0" borderId="3" xfId="0" applyNumberFormat="1" applyFont="1" applyBorder="1" applyAlignment="1">
      <alignment horizontal="center" vertical="center"/>
    </xf>
    <xf numFmtId="3" fontId="0" fillId="0" borderId="0" xfId="0" applyNumberFormat="1"/>
    <xf numFmtId="3" fontId="0" fillId="0" borderId="3" xfId="0" applyNumberFormat="1" applyBorder="1" applyAlignment="1">
      <alignment horizontal="center" vertical="center"/>
    </xf>
    <xf numFmtId="16" fontId="7" fillId="2" borderId="2" xfId="0" quotePrefix="1" applyNumberFormat="1" applyFont="1" applyFill="1" applyBorder="1" applyAlignment="1">
      <alignment horizontal="center" vertical="center"/>
    </xf>
    <xf numFmtId="0" fontId="7" fillId="2" borderId="2" xfId="0" quotePrefix="1" applyFont="1" applyFill="1" applyBorder="1" applyAlignment="1">
      <alignment horizontal="center" vertical="center"/>
    </xf>
    <xf numFmtId="4" fontId="0" fillId="0" borderId="0" xfId="0" applyNumberFormat="1"/>
    <xf numFmtId="0" fontId="10" fillId="0" borderId="0" xfId="0" applyFont="1" applyAlignment="1">
      <alignment horizontal="right"/>
    </xf>
    <xf numFmtId="0" fontId="11" fillId="0" borderId="0" xfId="0" applyFont="1" applyAlignment="1">
      <alignment horizontal="right"/>
    </xf>
    <xf numFmtId="10" fontId="11" fillId="0" borderId="0" xfId="0" applyNumberFormat="1" applyFont="1"/>
    <xf numFmtId="3" fontId="11" fillId="0" borderId="0" xfId="0" applyNumberFormat="1" applyFont="1"/>
    <xf numFmtId="4" fontId="0" fillId="0" borderId="3" xfId="0" applyNumberFormat="1" applyBorder="1"/>
    <xf numFmtId="0" fontId="0" fillId="6" borderId="3" xfId="0" applyFill="1" applyBorder="1"/>
    <xf numFmtId="4" fontId="0" fillId="6" borderId="3" xfId="0" applyNumberFormat="1" applyFill="1" applyBorder="1"/>
    <xf numFmtId="0" fontId="9" fillId="3" borderId="3" xfId="0" applyFont="1" applyFill="1" applyBorder="1" applyAlignment="1">
      <alignment horizontal="left" vertical="center" wrapText="1"/>
    </xf>
    <xf numFmtId="4" fontId="0" fillId="6" borderId="3" xfId="0" applyNumberFormat="1" applyFill="1" applyBorder="1" applyAlignment="1">
      <alignment vertical="center"/>
    </xf>
    <xf numFmtId="0" fontId="9" fillId="3" borderId="3" xfId="0" applyFont="1" applyFill="1" applyBorder="1" applyAlignment="1">
      <alignment horizontal="left" vertical="center"/>
    </xf>
    <xf numFmtId="4" fontId="0" fillId="6" borderId="3" xfId="0" applyNumberFormat="1" applyFill="1" applyBorder="1" applyAlignment="1">
      <alignment horizontal="center"/>
    </xf>
    <xf numFmtId="0" fontId="0" fillId="0" borderId="3" xfId="0" applyFill="1" applyBorder="1"/>
    <xf numFmtId="0" fontId="11" fillId="0" borderId="0" xfId="0" applyFont="1" applyAlignment="1">
      <alignment horizontal="left"/>
    </xf>
    <xf numFmtId="0" fontId="10" fillId="0" borderId="3" xfId="0" applyFont="1" applyBorder="1"/>
    <xf numFmtId="3" fontId="10" fillId="0" borderId="3" xfId="0" applyNumberFormat="1" applyFont="1" applyBorder="1"/>
    <xf numFmtId="0" fontId="2" fillId="6" borderId="3" xfId="0" applyFont="1" applyFill="1" applyBorder="1"/>
    <xf numFmtId="3" fontId="2" fillId="6" borderId="3" xfId="0" applyNumberFormat="1" applyFont="1" applyFill="1" applyBorder="1"/>
    <xf numFmtId="1" fontId="0" fillId="0" borderId="0" xfId="0" applyNumberFormat="1"/>
    <xf numFmtId="4" fontId="14" fillId="0" borderId="0" xfId="0" applyNumberFormat="1" applyFont="1" applyAlignment="1">
      <alignment wrapText="1"/>
    </xf>
    <xf numFmtId="4" fontId="14" fillId="0" borderId="0" xfId="0" applyNumberFormat="1" applyFont="1" applyAlignment="1">
      <alignment vertical="center" wrapText="1"/>
    </xf>
    <xf numFmtId="4" fontId="14" fillId="0" borderId="0" xfId="0" applyNumberFormat="1" applyFont="1" applyAlignment="1">
      <alignment horizontal="center" vertical="center" wrapText="1"/>
    </xf>
    <xf numFmtId="4" fontId="14" fillId="0" borderId="0" xfId="0" applyNumberFormat="1" applyFont="1" applyAlignment="1">
      <alignment horizontal="center" wrapText="1"/>
    </xf>
    <xf numFmtId="0" fontId="0" fillId="0" borderId="0" xfId="0" applyAlignment="1">
      <alignment vertical="center"/>
    </xf>
    <xf numFmtId="0" fontId="11" fillId="0" borderId="12" xfId="0" applyFont="1" applyBorder="1" applyAlignment="1">
      <alignment vertical="center" wrapText="1"/>
    </xf>
    <xf numFmtId="0" fontId="9" fillId="2" borderId="5" xfId="0" applyFont="1" applyFill="1" applyBorder="1" applyAlignment="1">
      <alignment horizontal="left" vertical="center" wrapText="1"/>
    </xf>
    <xf numFmtId="0" fontId="0" fillId="0" borderId="12" xfId="0" applyBorder="1" applyAlignment="1">
      <alignment vertical="center" wrapText="1"/>
    </xf>
    <xf numFmtId="0" fontId="7" fillId="2" borderId="4" xfId="0" applyFont="1" applyFill="1" applyBorder="1" applyAlignment="1">
      <alignment vertical="center"/>
    </xf>
    <xf numFmtId="0" fontId="11" fillId="7" borderId="8" xfId="0" applyFont="1" applyFill="1" applyBorder="1" applyAlignment="1">
      <alignment wrapText="1"/>
    </xf>
    <xf numFmtId="0" fontId="0" fillId="0" borderId="3" xfId="0" applyBorder="1" applyAlignment="1">
      <alignment wrapText="1"/>
    </xf>
    <xf numFmtId="0" fontId="0" fillId="0" borderId="3" xfId="0" applyFill="1" applyBorder="1" applyAlignment="1">
      <alignment wrapText="1"/>
    </xf>
    <xf numFmtId="4" fontId="0" fillId="6" borderId="3" xfId="0" applyNumberFormat="1" applyFill="1" applyBorder="1" applyAlignment="1">
      <alignment horizontal="center" vertical="center"/>
    </xf>
    <xf numFmtId="4" fontId="11" fillId="0" borderId="0" xfId="0" applyNumberFormat="1" applyFont="1"/>
    <xf numFmtId="0" fontId="11" fillId="0" borderId="0" xfId="0" applyFont="1" applyFill="1" applyBorder="1" applyAlignment="1">
      <alignment horizontal="right"/>
    </xf>
    <xf numFmtId="0" fontId="8" fillId="8" borderId="3" xfId="0" applyFont="1" applyFill="1" applyBorder="1" applyAlignment="1">
      <alignment vertical="center" wrapText="1"/>
    </xf>
    <xf numFmtId="0" fontId="8" fillId="8" borderId="3" xfId="0" applyFont="1" applyFill="1" applyBorder="1" applyAlignment="1">
      <alignment wrapText="1"/>
    </xf>
    <xf numFmtId="0" fontId="0" fillId="9" borderId="3" xfId="0" applyFill="1" applyBorder="1" applyAlignment="1">
      <alignment horizontal="center" vertical="center"/>
    </xf>
    <xf numFmtId="0" fontId="0" fillId="9" borderId="3" xfId="0" applyFill="1" applyBorder="1" applyAlignment="1">
      <alignment vertical="center" wrapText="1"/>
    </xf>
    <xf numFmtId="0" fontId="8" fillId="10" borderId="3" xfId="0" applyFont="1" applyFill="1" applyBorder="1" applyAlignment="1">
      <alignment horizontal="center" vertical="center"/>
    </xf>
    <xf numFmtId="0" fontId="0" fillId="0" borderId="24" xfId="0" applyBorder="1" applyAlignment="1">
      <alignment vertical="center"/>
    </xf>
    <xf numFmtId="3" fontId="0" fillId="0" borderId="24" xfId="0" applyNumberFormat="1" applyBorder="1" applyAlignment="1">
      <alignment horizontal="center" vertical="center"/>
    </xf>
    <xf numFmtId="0" fontId="0" fillId="0" borderId="0" xfId="0" applyAlignment="1">
      <alignment horizontal="center"/>
    </xf>
    <xf numFmtId="0" fontId="0" fillId="5" borderId="3" xfId="0" applyFill="1" applyBorder="1" applyAlignment="1">
      <alignment horizontal="center" vertical="center"/>
    </xf>
    <xf numFmtId="0" fontId="0" fillId="5" borderId="3" xfId="0" applyFill="1" applyBorder="1" applyAlignment="1">
      <alignment vertical="center" wrapText="1"/>
    </xf>
    <xf numFmtId="0" fontId="1" fillId="3" borderId="5" xfId="0" applyFont="1" applyFill="1" applyBorder="1" applyAlignment="1">
      <alignment horizontal="center" vertical="center"/>
    </xf>
    <xf numFmtId="0" fontId="4" fillId="0" borderId="3" xfId="1" applyFill="1" applyBorder="1" applyAlignment="1">
      <alignment vertical="center" wrapText="1"/>
    </xf>
    <xf numFmtId="0" fontId="4" fillId="0" borderId="3" xfId="1" applyBorder="1" applyAlignment="1">
      <alignment vertical="center"/>
    </xf>
    <xf numFmtId="0" fontId="4" fillId="0" borderId="3" xfId="1" applyBorder="1" applyAlignment="1">
      <alignment vertical="center" wrapText="1"/>
    </xf>
    <xf numFmtId="0" fontId="0" fillId="0" borderId="3" xfId="0" applyBorder="1" applyAlignment="1">
      <alignment horizontal="center"/>
    </xf>
    <xf numFmtId="0" fontId="0" fillId="0" borderId="12" xfId="0" applyBorder="1" applyAlignment="1">
      <alignment horizontal="center" vertical="center"/>
    </xf>
    <xf numFmtId="0" fontId="8" fillId="0" borderId="3" xfId="0" applyFont="1" applyBorder="1"/>
    <xf numFmtId="0" fontId="8" fillId="0" borderId="3" xfId="0" applyFont="1" applyBorder="1" applyAlignment="1">
      <alignment horizontal="center"/>
    </xf>
    <xf numFmtId="0" fontId="12" fillId="0" borderId="0" xfId="0" applyFont="1" applyAlignment="1">
      <alignment horizontal="center"/>
    </xf>
    <xf numFmtId="0" fontId="12" fillId="0" borderId="0" xfId="0" applyFont="1"/>
    <xf numFmtId="0" fontId="10" fillId="6" borderId="3" xfId="0" applyFont="1" applyFill="1" applyBorder="1" applyAlignment="1">
      <alignment horizontal="center" vertical="center" wrapText="1"/>
    </xf>
    <xf numFmtId="0" fontId="10" fillId="6" borderId="3" xfId="0" applyFont="1" applyFill="1" applyBorder="1" applyAlignment="1">
      <alignment wrapText="1"/>
    </xf>
    <xf numFmtId="0" fontId="8" fillId="0" borderId="0" xfId="0" applyFont="1" applyBorder="1" applyAlignment="1">
      <alignment horizontal="center"/>
    </xf>
    <xf numFmtId="0" fontId="10" fillId="0" borderId="0" xfId="0" applyFont="1" applyBorder="1" applyAlignment="1">
      <alignment horizontal="center"/>
    </xf>
    <xf numFmtId="0" fontId="0" fillId="0" borderId="24" xfId="0" applyBorder="1"/>
    <xf numFmtId="0" fontId="0" fillId="0" borderId="24" xfId="0" applyBorder="1" applyAlignment="1">
      <alignment horizontal="center"/>
    </xf>
    <xf numFmtId="0" fontId="0" fillId="0" borderId="22" xfId="0" applyBorder="1" applyAlignment="1">
      <alignment horizontal="center" vertical="center"/>
    </xf>
    <xf numFmtId="0" fontId="0" fillId="0" borderId="24" xfId="0" applyBorder="1" applyAlignment="1">
      <alignment horizontal="center" vertical="center"/>
    </xf>
    <xf numFmtId="0" fontId="7" fillId="2" borderId="2" xfId="0" applyFont="1" applyFill="1" applyBorder="1" applyAlignment="1">
      <alignment horizontal="center" wrapText="1"/>
    </xf>
    <xf numFmtId="0" fontId="7" fillId="2" borderId="2" xfId="0" applyFont="1" applyFill="1" applyBorder="1" applyAlignment="1">
      <alignment horizontal="center"/>
    </xf>
    <xf numFmtId="0" fontId="9" fillId="2" borderId="5" xfId="0" applyFont="1" applyFill="1" applyBorder="1" applyAlignment="1">
      <alignment horizontal="center" vertical="center" wrapText="1"/>
    </xf>
    <xf numFmtId="0" fontId="0" fillId="11" borderId="0" xfId="0" applyFill="1"/>
    <xf numFmtId="0" fontId="0" fillId="0" borderId="27" xfId="0" applyBorder="1" applyAlignment="1">
      <alignment horizontal="left" vertical="center"/>
    </xf>
    <xf numFmtId="4" fontId="0" fillId="0" borderId="28" xfId="0" applyNumberFormat="1" applyBorder="1"/>
    <xf numFmtId="4" fontId="8" fillId="0" borderId="3" xfId="0" applyNumberFormat="1" applyFont="1" applyBorder="1"/>
    <xf numFmtId="0" fontId="8" fillId="0" borderId="24" xfId="0" applyFont="1" applyBorder="1" applyAlignment="1">
      <alignment horizontal="right"/>
    </xf>
    <xf numFmtId="4" fontId="0" fillId="0" borderId="3" xfId="0" applyNumberFormat="1" applyFill="1" applyBorder="1"/>
    <xf numFmtId="0" fontId="7" fillId="2" borderId="15" xfId="0" applyFont="1" applyFill="1" applyBorder="1"/>
    <xf numFmtId="0" fontId="0" fillId="0" borderId="12" xfId="0" applyBorder="1"/>
    <xf numFmtId="0" fontId="0" fillId="0" borderId="13" xfId="0" applyBorder="1"/>
    <xf numFmtId="0" fontId="16" fillId="3" borderId="4" xfId="0" applyFont="1" applyFill="1" applyBorder="1" applyAlignment="1">
      <alignment vertical="center" wrapText="1"/>
    </xf>
    <xf numFmtId="0" fontId="16" fillId="3" borderId="2" xfId="0" applyFont="1" applyFill="1" applyBorder="1" applyAlignment="1">
      <alignment horizontal="center" vertical="center" wrapText="1"/>
    </xf>
    <xf numFmtId="0" fontId="8" fillId="10" borderId="3" xfId="0" applyFont="1" applyFill="1" applyBorder="1" applyAlignment="1">
      <alignment vertical="center" wrapText="1"/>
    </xf>
    <xf numFmtId="0" fontId="0" fillId="6" borderId="3" xfId="0" applyFill="1" applyBorder="1" applyAlignment="1">
      <alignment vertical="center" wrapText="1"/>
    </xf>
    <xf numFmtId="0" fontId="0" fillId="12" borderId="3" xfId="0" applyFill="1" applyBorder="1" applyAlignment="1">
      <alignment vertical="center" wrapText="1"/>
    </xf>
    <xf numFmtId="0" fontId="6" fillId="2" borderId="1" xfId="0" applyFont="1" applyFill="1" applyBorder="1"/>
    <xf numFmtId="0" fontId="6" fillId="2" borderId="0" xfId="0" applyFont="1" applyFill="1"/>
    <xf numFmtId="0" fontId="0" fillId="0" borderId="28" xfId="0" applyBorder="1" applyAlignment="1">
      <alignment horizontal="left" vertical="center"/>
    </xf>
    <xf numFmtId="0" fontId="0" fillId="0" borderId="24" xfId="0" applyBorder="1" applyAlignment="1">
      <alignment horizontal="left" vertical="center"/>
    </xf>
    <xf numFmtId="0" fontId="7" fillId="2" borderId="15" xfId="0" applyFont="1" applyFill="1" applyBorder="1" applyAlignment="1">
      <alignment horizontal="center" wrapText="1"/>
    </xf>
    <xf numFmtId="0" fontId="7" fillId="2" borderId="4" xfId="0" applyFont="1" applyFill="1" applyBorder="1" applyAlignment="1">
      <alignment horizontal="center" wrapText="1"/>
    </xf>
    <xf numFmtId="0" fontId="7" fillId="2" borderId="15" xfId="0" applyFont="1" applyFill="1" applyBorder="1" applyAlignment="1">
      <alignment wrapText="1"/>
    </xf>
    <xf numFmtId="0" fontId="7" fillId="2" borderId="4" xfId="0" applyFont="1" applyFill="1" applyBorder="1" applyAlignment="1">
      <alignment wrapText="1"/>
    </xf>
    <xf numFmtId="0" fontId="7" fillId="2" borderId="2" xfId="0" applyFont="1" applyFill="1" applyBorder="1" applyAlignment="1">
      <alignment wrapText="1"/>
    </xf>
    <xf numFmtId="0" fontId="10" fillId="6" borderId="12" xfId="0" applyFont="1" applyFill="1" applyBorder="1" applyAlignment="1">
      <alignment horizontal="center"/>
    </xf>
    <xf numFmtId="0" fontId="10" fillId="6" borderId="13" xfId="0" applyFont="1" applyFill="1" applyBorder="1" applyAlignment="1">
      <alignment horizontal="center"/>
    </xf>
    <xf numFmtId="0" fontId="10" fillId="6" borderId="14" xfId="0" applyFont="1" applyFill="1" applyBorder="1" applyAlignment="1">
      <alignment horizontal="center"/>
    </xf>
    <xf numFmtId="0" fontId="7" fillId="2" borderId="4" xfId="0" applyFont="1" applyFill="1" applyBorder="1" applyAlignment="1">
      <alignment horizontal="center"/>
    </xf>
    <xf numFmtId="0" fontId="8" fillId="8" borderId="12"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8" fillId="8" borderId="14" xfId="0" applyFont="1" applyFill="1" applyBorder="1" applyAlignment="1">
      <alignment horizontal="center" vertical="center" wrapText="1"/>
    </xf>
    <xf numFmtId="0" fontId="7" fillId="2" borderId="10" xfId="0" applyFont="1" applyFill="1" applyBorder="1" applyAlignment="1">
      <alignment horizontal="center"/>
    </xf>
    <xf numFmtId="0" fontId="7" fillId="2" borderId="11" xfId="0" applyFont="1" applyFill="1" applyBorder="1" applyAlignment="1">
      <alignment horizontal="center"/>
    </xf>
    <xf numFmtId="0" fontId="10" fillId="6" borderId="12" xfId="0" applyFont="1" applyFill="1" applyBorder="1" applyAlignment="1">
      <alignment horizontal="center"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2"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7" fillId="2" borderId="2" xfId="0" applyFont="1" applyFill="1" applyBorder="1" applyAlignment="1">
      <alignment horizontal="center" wrapText="1"/>
    </xf>
    <xf numFmtId="0" fontId="7" fillId="2" borderId="1" xfId="0" applyFont="1" applyFill="1" applyBorder="1" applyAlignment="1">
      <alignment horizontal="center" wrapText="1"/>
    </xf>
    <xf numFmtId="0" fontId="7" fillId="2" borderId="0" xfId="0" applyFont="1" applyFill="1" applyBorder="1" applyAlignment="1">
      <alignment horizontal="center" wrapText="1"/>
    </xf>
    <xf numFmtId="0" fontId="7" fillId="2" borderId="2" xfId="0" applyFont="1" applyFill="1" applyBorder="1" applyAlignment="1">
      <alignment horizontal="center"/>
    </xf>
    <xf numFmtId="0" fontId="7" fillId="2" borderId="2" xfId="0" applyFont="1" applyFill="1" applyBorder="1"/>
    <xf numFmtId="0" fontId="10" fillId="6" borderId="3" xfId="0" applyFont="1" applyFill="1" applyBorder="1" applyAlignment="1">
      <alignment horizontal="center" vertical="center" wrapText="1"/>
    </xf>
    <xf numFmtId="0" fontId="10" fillId="0" borderId="16" xfId="0" applyFont="1" applyBorder="1" applyAlignment="1">
      <alignment horizontal="center" vertical="center"/>
    </xf>
    <xf numFmtId="0" fontId="0" fillId="6" borderId="12" xfId="0" applyFill="1" applyBorder="1" applyAlignment="1">
      <alignment vertical="center" wrapText="1"/>
    </xf>
    <xf numFmtId="0" fontId="0" fillId="6" borderId="13" xfId="0" applyFill="1" applyBorder="1" applyAlignment="1">
      <alignment vertical="center" wrapText="1"/>
    </xf>
    <xf numFmtId="0" fontId="0" fillId="6" borderId="14" xfId="0" applyFill="1" applyBorder="1" applyAlignment="1">
      <alignment vertical="center" wrapText="1"/>
    </xf>
    <xf numFmtId="0" fontId="9" fillId="3" borderId="13" xfId="0" applyFont="1" applyFill="1" applyBorder="1" applyAlignment="1">
      <alignment horizontal="left" vertical="center"/>
    </xf>
    <xf numFmtId="0" fontId="9" fillId="3" borderId="0" xfId="0" applyFont="1" applyFill="1" applyBorder="1" applyAlignment="1">
      <alignment horizontal="left" vertical="center"/>
    </xf>
    <xf numFmtId="0" fontId="9" fillId="3" borderId="8" xfId="0" applyFont="1" applyFill="1" applyBorder="1" applyAlignment="1">
      <alignment horizontal="left" vertical="center"/>
    </xf>
    <xf numFmtId="0" fontId="7" fillId="2" borderId="25" xfId="0" applyFont="1" applyFill="1" applyBorder="1" applyAlignment="1">
      <alignment vertical="center" wrapText="1"/>
    </xf>
    <xf numFmtId="0" fontId="7" fillId="2" borderId="26" xfId="0" applyFont="1" applyFill="1" applyBorder="1" applyAlignment="1">
      <alignment vertical="center" wrapText="1"/>
    </xf>
    <xf numFmtId="0" fontId="9" fillId="3" borderId="0" xfId="0" applyFont="1" applyFill="1" applyBorder="1" applyAlignment="1">
      <alignment vertical="center"/>
    </xf>
    <xf numFmtId="0" fontId="8" fillId="10" borderId="3" xfId="0" applyFont="1" applyFill="1" applyBorder="1" applyAlignment="1">
      <alignment vertical="center" wrapText="1"/>
    </xf>
    <xf numFmtId="0" fontId="8" fillId="10" borderId="12" xfId="0" applyFont="1" applyFill="1" applyBorder="1" applyAlignment="1">
      <alignment vertical="center" wrapText="1"/>
    </xf>
    <xf numFmtId="0" fontId="8" fillId="10" borderId="13" xfId="0" applyFont="1" applyFill="1" applyBorder="1" applyAlignment="1">
      <alignment vertical="center" wrapText="1"/>
    </xf>
    <xf numFmtId="0" fontId="8" fillId="10" borderId="14" xfId="0" applyFont="1" applyFill="1" applyBorder="1" applyAlignment="1">
      <alignment vertical="center" wrapText="1"/>
    </xf>
    <xf numFmtId="0" fontId="8" fillId="10" borderId="12" xfId="0" applyFont="1" applyFill="1" applyBorder="1" applyAlignment="1">
      <alignment vertical="center"/>
    </xf>
    <xf numFmtId="0" fontId="8" fillId="10" borderId="13" xfId="0" applyFont="1" applyFill="1" applyBorder="1" applyAlignment="1">
      <alignment vertical="center"/>
    </xf>
    <xf numFmtId="0" fontId="8" fillId="10" borderId="14" xfId="0" applyFont="1" applyFill="1" applyBorder="1" applyAlignment="1">
      <alignment vertical="center"/>
    </xf>
    <xf numFmtId="0" fontId="9" fillId="2" borderId="2" xfId="0" applyFont="1" applyFill="1" applyBorder="1" applyAlignment="1">
      <alignment horizontal="center" vertical="center" wrapText="1"/>
    </xf>
    <xf numFmtId="0" fontId="7" fillId="2" borderId="6" xfId="0" applyFont="1" applyFill="1" applyBorder="1" applyAlignment="1">
      <alignment vertical="center" wrapText="1"/>
    </xf>
    <xf numFmtId="0" fontId="7" fillId="2" borderId="0" xfId="0" applyFont="1" applyFill="1" applyBorder="1" applyAlignment="1">
      <alignment vertical="center" wrapText="1"/>
    </xf>
    <xf numFmtId="0" fontId="7" fillId="2" borderId="10" xfId="0" applyFont="1" applyFill="1" applyBorder="1" applyAlignment="1">
      <alignment vertical="center" wrapText="1"/>
    </xf>
    <xf numFmtId="0" fontId="7" fillId="2" borderId="11" xfId="0" applyFont="1" applyFill="1" applyBorder="1" applyAlignment="1">
      <alignment vertical="center" wrapText="1"/>
    </xf>
    <xf numFmtId="0" fontId="11" fillId="0" borderId="0" xfId="0" applyFont="1" applyAlignment="1">
      <alignment horizontal="center" vertical="center"/>
    </xf>
    <xf numFmtId="0" fontId="11" fillId="6" borderId="12" xfId="0" applyFont="1" applyFill="1" applyBorder="1" applyAlignment="1">
      <alignment horizontal="left" vertical="center" wrapText="1"/>
    </xf>
    <xf numFmtId="0" fontId="11" fillId="6" borderId="13" xfId="0" applyFont="1" applyFill="1" applyBorder="1" applyAlignment="1">
      <alignment horizontal="left" vertical="center" wrapText="1"/>
    </xf>
    <xf numFmtId="0" fontId="11" fillId="6" borderId="14" xfId="0" applyFont="1" applyFill="1" applyBorder="1" applyAlignment="1">
      <alignment horizontal="left" vertical="center" wrapText="1"/>
    </xf>
    <xf numFmtId="0" fontId="8" fillId="10" borderId="12" xfId="0" applyFont="1" applyFill="1" applyBorder="1" applyAlignment="1">
      <alignment horizontal="left" vertical="center" wrapText="1"/>
    </xf>
    <xf numFmtId="0" fontId="8" fillId="10" borderId="13" xfId="0" applyFont="1" applyFill="1" applyBorder="1" applyAlignment="1">
      <alignment horizontal="left" vertical="center" wrapText="1"/>
    </xf>
    <xf numFmtId="0" fontId="8" fillId="10" borderId="14" xfId="0" applyFont="1" applyFill="1" applyBorder="1" applyAlignment="1">
      <alignment horizontal="left" vertical="center" wrapText="1"/>
    </xf>
    <xf numFmtId="0" fontId="11" fillId="6" borderId="18" xfId="0" applyFont="1" applyFill="1" applyBorder="1" applyAlignment="1">
      <alignment vertical="center" wrapText="1"/>
    </xf>
    <xf numFmtId="0" fontId="11" fillId="6" borderId="8" xfId="0" applyFont="1" applyFill="1" applyBorder="1" applyAlignment="1">
      <alignment vertical="center" wrapText="1"/>
    </xf>
    <xf numFmtId="0" fontId="11" fillId="6" borderId="19" xfId="0" applyFont="1" applyFill="1" applyBorder="1" applyAlignment="1">
      <alignment vertical="center" wrapText="1"/>
    </xf>
    <xf numFmtId="0" fontId="11" fillId="6" borderId="20" xfId="0" applyFont="1" applyFill="1" applyBorder="1" applyAlignment="1">
      <alignment vertical="center" wrapText="1"/>
    </xf>
    <xf numFmtId="0" fontId="11" fillId="6" borderId="0" xfId="0" applyFont="1" applyFill="1" applyBorder="1" applyAlignment="1">
      <alignment vertical="center" wrapText="1"/>
    </xf>
    <xf numFmtId="0" fontId="11" fillId="6" borderId="21" xfId="0" applyFont="1" applyFill="1" applyBorder="1" applyAlignment="1">
      <alignment vertical="center" wrapText="1"/>
    </xf>
    <xf numFmtId="0" fontId="11" fillId="6" borderId="22" xfId="0" applyFont="1" applyFill="1" applyBorder="1" applyAlignment="1">
      <alignment vertical="center" wrapText="1"/>
    </xf>
    <xf numFmtId="0" fontId="11" fillId="6" borderId="16" xfId="0" applyFont="1" applyFill="1" applyBorder="1" applyAlignment="1">
      <alignment vertical="center" wrapText="1"/>
    </xf>
    <xf numFmtId="0" fontId="11" fillId="6" borderId="23" xfId="0" applyFont="1" applyFill="1" applyBorder="1" applyAlignment="1">
      <alignment vertical="center" wrapText="1"/>
    </xf>
    <xf numFmtId="0" fontId="7" fillId="2" borderId="4" xfId="0" applyFont="1" applyFill="1" applyBorder="1" applyAlignment="1">
      <alignment vertical="center"/>
    </xf>
    <xf numFmtId="0" fontId="7" fillId="2" borderId="15" xfId="0" applyFont="1" applyFill="1" applyBorder="1" applyAlignment="1">
      <alignment vertical="center"/>
    </xf>
    <xf numFmtId="0" fontId="7" fillId="2" borderId="4" xfId="0" quotePrefix="1" applyFont="1" applyFill="1" applyBorder="1" applyAlignment="1">
      <alignment horizontal="center" vertical="center" wrapText="1"/>
    </xf>
    <xf numFmtId="0" fontId="7" fillId="2" borderId="17" xfId="0" quotePrefix="1" applyFont="1" applyFill="1" applyBorder="1" applyAlignment="1">
      <alignment horizontal="center" vertical="center" wrapText="1"/>
    </xf>
    <xf numFmtId="0" fontId="7" fillId="2" borderId="4" xfId="0" quotePrefix="1" applyFont="1" applyFill="1" applyBorder="1" applyAlignment="1">
      <alignment horizontal="center" vertical="center"/>
    </xf>
    <xf numFmtId="0" fontId="7" fillId="2" borderId="17" xfId="0" quotePrefix="1" applyFont="1" applyFill="1" applyBorder="1" applyAlignment="1">
      <alignment horizontal="center" vertical="center"/>
    </xf>
    <xf numFmtId="0" fontId="7" fillId="2" borderId="5" xfId="0" applyFont="1" applyFill="1" applyBorder="1" applyAlignment="1">
      <alignment vertical="center"/>
    </xf>
    <xf numFmtId="0" fontId="7" fillId="2" borderId="9" xfId="0" applyFont="1" applyFill="1" applyBorder="1" applyAlignment="1">
      <alignment vertical="center"/>
    </xf>
    <xf numFmtId="0" fontId="7" fillId="2" borderId="7" xfId="0" applyFont="1" applyFill="1" applyBorder="1" applyAlignment="1">
      <alignment vertical="center"/>
    </xf>
    <xf numFmtId="0" fontId="11" fillId="6" borderId="12" xfId="0" applyFont="1" applyFill="1" applyBorder="1"/>
    <xf numFmtId="0" fontId="11" fillId="6" borderId="13" xfId="0" applyFont="1" applyFill="1" applyBorder="1"/>
    <xf numFmtId="0" fontId="11" fillId="6" borderId="14" xfId="0" applyFont="1" applyFill="1" applyBorder="1"/>
    <xf numFmtId="0" fontId="1" fillId="2" borderId="6" xfId="0" applyFont="1" applyFill="1" applyBorder="1" applyAlignment="1">
      <alignment vertical="center" wrapText="1"/>
    </xf>
    <xf numFmtId="0" fontId="1" fillId="2" borderId="16" xfId="0" applyFont="1" applyFill="1" applyBorder="1" applyAlignment="1">
      <alignment vertical="center" wrapText="1"/>
    </xf>
    <xf numFmtId="0" fontId="7" fillId="2" borderId="5" xfId="0" applyFont="1" applyFill="1" applyBorder="1" applyAlignment="1">
      <alignment vertical="center" wrapText="1"/>
    </xf>
    <xf numFmtId="0" fontId="7" fillId="2" borderId="9" xfId="0" applyFont="1" applyFill="1" applyBorder="1" applyAlignment="1">
      <alignment vertical="center" wrapText="1"/>
    </xf>
    <xf numFmtId="0" fontId="7" fillId="2" borderId="7" xfId="0" applyFont="1" applyFill="1" applyBorder="1" applyAlignment="1">
      <alignment vertical="center" wrapText="1"/>
    </xf>
    <xf numFmtId="0" fontId="7" fillId="2" borderId="16" xfId="0" applyFont="1" applyFill="1" applyBorder="1" applyAlignment="1">
      <alignment vertical="center" wrapText="1"/>
    </xf>
    <xf numFmtId="0" fontId="11" fillId="6" borderId="12" xfId="0" applyFont="1" applyFill="1" applyBorder="1" applyAlignment="1">
      <alignment vertical="center" wrapText="1"/>
    </xf>
    <xf numFmtId="0" fontId="11" fillId="6" borderId="13" xfId="0" applyFont="1" applyFill="1" applyBorder="1" applyAlignment="1">
      <alignment vertical="center" wrapText="1"/>
    </xf>
    <xf numFmtId="0" fontId="11" fillId="6" borderId="14" xfId="0" applyFont="1" applyFill="1" applyBorder="1" applyAlignment="1">
      <alignment vertical="center" wrapText="1"/>
    </xf>
    <xf numFmtId="0" fontId="0" fillId="6" borderId="12" xfId="0" applyFill="1" applyBorder="1" applyAlignment="1">
      <alignment horizontal="left" vertical="center" wrapText="1"/>
    </xf>
    <xf numFmtId="0" fontId="0" fillId="6" borderId="14" xfId="0" applyFill="1" applyBorder="1" applyAlignment="1">
      <alignment horizontal="left" vertical="center" wrapText="1"/>
    </xf>
    <xf numFmtId="0" fontId="8" fillId="10" borderId="3" xfId="0" applyFont="1" applyFill="1" applyBorder="1" applyAlignment="1">
      <alignment horizontal="left" vertical="center" wrapText="1"/>
    </xf>
    <xf numFmtId="0" fontId="0" fillId="6" borderId="3" xfId="0"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76201</xdr:rowOff>
    </xdr:from>
    <xdr:to>
      <xdr:col>1</xdr:col>
      <xdr:colOff>1581151</xdr:colOff>
      <xdr:row>0</xdr:row>
      <xdr:rowOff>771525</xdr:rowOff>
    </xdr:to>
    <xdr:pic>
      <xdr:nvPicPr>
        <xdr:cNvPr id="3" name="Picture 2">
          <a:extLst>
            <a:ext uri="{FF2B5EF4-FFF2-40B4-BE49-F238E27FC236}">
              <a16:creationId xmlns:a16="http://schemas.microsoft.com/office/drawing/2014/main" id="{7FA2D452-DE56-4A99-B9D6-6401A7D5BF5C}"/>
            </a:ext>
          </a:extLst>
        </xdr:cNvPr>
        <xdr:cNvPicPr>
          <a:picLocks noChangeAspect="1"/>
        </xdr:cNvPicPr>
      </xdr:nvPicPr>
      <xdr:blipFill>
        <a:blip xmlns:r="http://schemas.openxmlformats.org/officeDocument/2006/relationships" r:embed="rId1"/>
        <a:stretch>
          <a:fillRect/>
        </a:stretch>
      </xdr:blipFill>
      <xdr:spPr>
        <a:xfrm>
          <a:off x="66676" y="76201"/>
          <a:ext cx="2324100" cy="69532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76201</xdr:rowOff>
    </xdr:from>
    <xdr:to>
      <xdr:col>1</xdr:col>
      <xdr:colOff>2065990</xdr:colOff>
      <xdr:row>0</xdr:row>
      <xdr:rowOff>800101</xdr:rowOff>
    </xdr:to>
    <xdr:pic>
      <xdr:nvPicPr>
        <xdr:cNvPr id="3" name="Picture 2">
          <a:extLst>
            <a:ext uri="{FF2B5EF4-FFF2-40B4-BE49-F238E27FC236}">
              <a16:creationId xmlns:a16="http://schemas.microsoft.com/office/drawing/2014/main" id="{761262DB-5BFF-41B0-9076-E032D87157EE}"/>
            </a:ext>
          </a:extLst>
        </xdr:cNvPr>
        <xdr:cNvPicPr>
          <a:picLocks noChangeAspect="1"/>
        </xdr:cNvPicPr>
      </xdr:nvPicPr>
      <xdr:blipFill>
        <a:blip xmlns:r="http://schemas.openxmlformats.org/officeDocument/2006/relationships" r:embed="rId1"/>
        <a:stretch>
          <a:fillRect/>
        </a:stretch>
      </xdr:blipFill>
      <xdr:spPr>
        <a:xfrm>
          <a:off x="66675" y="76201"/>
          <a:ext cx="2380315" cy="723900"/>
        </a:xfrm>
        <a:prstGeom prst="rect">
          <a:avLst/>
        </a:prstGeom>
      </xdr:spPr>
    </xdr:pic>
    <xdr:clientData/>
  </xdr:twoCellAnchor>
  <xdr:twoCellAnchor>
    <xdr:from>
      <xdr:col>1</xdr:col>
      <xdr:colOff>2998133</xdr:colOff>
      <xdr:row>1</xdr:row>
      <xdr:rowOff>183217</xdr:rowOff>
    </xdr:from>
    <xdr:to>
      <xdr:col>7</xdr:col>
      <xdr:colOff>715571</xdr:colOff>
      <xdr:row>27</xdr:row>
      <xdr:rowOff>109560</xdr:rowOff>
    </xdr:to>
    <xdr:grpSp>
      <xdr:nvGrpSpPr>
        <xdr:cNvPr id="7" name="Group 6">
          <a:extLst>
            <a:ext uri="{FF2B5EF4-FFF2-40B4-BE49-F238E27FC236}">
              <a16:creationId xmlns:a16="http://schemas.microsoft.com/office/drawing/2014/main" id="{CC5AB80C-1B49-4AA2-8C97-CD0F149FA99E}"/>
            </a:ext>
          </a:extLst>
        </xdr:cNvPr>
        <xdr:cNvGrpSpPr/>
      </xdr:nvGrpSpPr>
      <xdr:grpSpPr>
        <a:xfrm>
          <a:off x="3431427" y="1019923"/>
          <a:ext cx="10387556" cy="4976461"/>
          <a:chOff x="3379133" y="1034864"/>
          <a:chExt cx="8833673" cy="4879343"/>
        </a:xfrm>
      </xdr:grpSpPr>
      <xdr:pic>
        <xdr:nvPicPr>
          <xdr:cNvPr id="5" name="Picture 4">
            <a:extLst>
              <a:ext uri="{FF2B5EF4-FFF2-40B4-BE49-F238E27FC236}">
                <a16:creationId xmlns:a16="http://schemas.microsoft.com/office/drawing/2014/main" id="{378832FC-3F55-499B-A999-667B9833DA88}"/>
              </a:ext>
            </a:extLst>
          </xdr:cNvPr>
          <xdr:cNvPicPr>
            <a:picLocks noChangeAspect="1"/>
          </xdr:cNvPicPr>
        </xdr:nvPicPr>
        <xdr:blipFill>
          <a:blip xmlns:r="http://schemas.openxmlformats.org/officeDocument/2006/relationships" r:embed="rId2"/>
          <a:stretch>
            <a:fillRect/>
          </a:stretch>
        </xdr:blipFill>
        <xdr:spPr>
          <a:xfrm>
            <a:off x="3379133" y="1034864"/>
            <a:ext cx="8833673" cy="4879343"/>
          </a:xfrm>
          <a:prstGeom prst="rect">
            <a:avLst/>
          </a:prstGeom>
        </xdr:spPr>
      </xdr:pic>
      <xdr:sp macro="" textlink="">
        <xdr:nvSpPr>
          <xdr:cNvPr id="6" name="Rectangle 5">
            <a:extLst>
              <a:ext uri="{FF2B5EF4-FFF2-40B4-BE49-F238E27FC236}">
                <a16:creationId xmlns:a16="http://schemas.microsoft.com/office/drawing/2014/main" id="{4CC89895-6CE8-4C6A-A128-9343E0B857CF}"/>
              </a:ext>
            </a:extLst>
          </xdr:cNvPr>
          <xdr:cNvSpPr/>
        </xdr:nvSpPr>
        <xdr:spPr>
          <a:xfrm flipH="1">
            <a:off x="7988112" y="4918123"/>
            <a:ext cx="1132353" cy="553709"/>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722965</xdr:colOff>
      <xdr:row>0</xdr:row>
      <xdr:rowOff>781050</xdr:rowOff>
    </xdr:to>
    <xdr:pic>
      <xdr:nvPicPr>
        <xdr:cNvPr id="4" name="Picture 3">
          <a:extLst>
            <a:ext uri="{FF2B5EF4-FFF2-40B4-BE49-F238E27FC236}">
              <a16:creationId xmlns:a16="http://schemas.microsoft.com/office/drawing/2014/main" id="{06652FEE-CC03-4D60-802C-12B6386E3693}"/>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xdr:from>
      <xdr:col>1</xdr:col>
      <xdr:colOff>1670603</xdr:colOff>
      <xdr:row>1</xdr:row>
      <xdr:rowOff>138952</xdr:rowOff>
    </xdr:from>
    <xdr:to>
      <xdr:col>9</xdr:col>
      <xdr:colOff>1562</xdr:colOff>
      <xdr:row>27</xdr:row>
      <xdr:rowOff>96113</xdr:rowOff>
    </xdr:to>
    <xdr:grpSp>
      <xdr:nvGrpSpPr>
        <xdr:cNvPr id="7" name="Group 6">
          <a:extLst>
            <a:ext uri="{FF2B5EF4-FFF2-40B4-BE49-F238E27FC236}">
              <a16:creationId xmlns:a16="http://schemas.microsoft.com/office/drawing/2014/main" id="{00C1A50D-97B7-4740-8B56-741D276CF272}"/>
            </a:ext>
          </a:extLst>
        </xdr:cNvPr>
        <xdr:cNvGrpSpPr/>
      </xdr:nvGrpSpPr>
      <xdr:grpSpPr>
        <a:xfrm>
          <a:off x="3635761" y="981163"/>
          <a:ext cx="10349169" cy="4823266"/>
          <a:chOff x="3396309" y="990599"/>
          <a:chExt cx="8830871" cy="4910161"/>
        </a:xfrm>
      </xdr:grpSpPr>
      <xdr:pic>
        <xdr:nvPicPr>
          <xdr:cNvPr id="3" name="Picture 2">
            <a:extLst>
              <a:ext uri="{FF2B5EF4-FFF2-40B4-BE49-F238E27FC236}">
                <a16:creationId xmlns:a16="http://schemas.microsoft.com/office/drawing/2014/main" id="{4889EAAE-37CD-439B-9348-DDFCEC7B5098}"/>
              </a:ext>
            </a:extLst>
          </xdr:cNvPr>
          <xdr:cNvPicPr>
            <a:picLocks noChangeAspect="1"/>
          </xdr:cNvPicPr>
        </xdr:nvPicPr>
        <xdr:blipFill>
          <a:blip xmlns:r="http://schemas.openxmlformats.org/officeDocument/2006/relationships" r:embed="rId2"/>
          <a:stretch>
            <a:fillRect/>
          </a:stretch>
        </xdr:blipFill>
        <xdr:spPr>
          <a:xfrm>
            <a:off x="3396309" y="990599"/>
            <a:ext cx="8830871" cy="4910161"/>
          </a:xfrm>
          <a:prstGeom prst="rect">
            <a:avLst/>
          </a:prstGeom>
        </xdr:spPr>
      </xdr:pic>
      <xdr:sp macro="" textlink="">
        <xdr:nvSpPr>
          <xdr:cNvPr id="6" name="Rectangle 5">
            <a:extLst>
              <a:ext uri="{FF2B5EF4-FFF2-40B4-BE49-F238E27FC236}">
                <a16:creationId xmlns:a16="http://schemas.microsoft.com/office/drawing/2014/main" id="{6BBA8971-690C-40BE-B6CB-BB8D875F04CB}"/>
              </a:ext>
            </a:extLst>
          </xdr:cNvPr>
          <xdr:cNvSpPr/>
        </xdr:nvSpPr>
        <xdr:spPr>
          <a:xfrm>
            <a:off x="4328833" y="2493870"/>
            <a:ext cx="1104900" cy="3310777"/>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781050</xdr:rowOff>
    </xdr:to>
    <xdr:pic>
      <xdr:nvPicPr>
        <xdr:cNvPr id="3" name="Picture 2">
          <a:extLst>
            <a:ext uri="{FF2B5EF4-FFF2-40B4-BE49-F238E27FC236}">
              <a16:creationId xmlns:a16="http://schemas.microsoft.com/office/drawing/2014/main" id="{F333B7A2-CDDA-47E1-9A56-EA395C07FE85}"/>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xdr:from>
      <xdr:col>1</xdr:col>
      <xdr:colOff>542925</xdr:colOff>
      <xdr:row>1</xdr:row>
      <xdr:rowOff>152400</xdr:rowOff>
    </xdr:from>
    <xdr:to>
      <xdr:col>7</xdr:col>
      <xdr:colOff>305996</xdr:colOff>
      <xdr:row>27</xdr:row>
      <xdr:rowOff>109561</xdr:rowOff>
    </xdr:to>
    <xdr:grpSp>
      <xdr:nvGrpSpPr>
        <xdr:cNvPr id="7" name="Group 6">
          <a:extLst>
            <a:ext uri="{FF2B5EF4-FFF2-40B4-BE49-F238E27FC236}">
              <a16:creationId xmlns:a16="http://schemas.microsoft.com/office/drawing/2014/main" id="{097676E8-AA88-470F-BB6D-A5FD3012B6AD}"/>
            </a:ext>
          </a:extLst>
        </xdr:cNvPr>
        <xdr:cNvGrpSpPr/>
      </xdr:nvGrpSpPr>
      <xdr:grpSpPr>
        <a:xfrm>
          <a:off x="3019425" y="990600"/>
          <a:ext cx="10151671" cy="4910161"/>
          <a:chOff x="2705100" y="1000125"/>
          <a:chExt cx="8830871" cy="4910161"/>
        </a:xfrm>
      </xdr:grpSpPr>
      <xdr:pic>
        <xdr:nvPicPr>
          <xdr:cNvPr id="5" name="Picture 4">
            <a:extLst>
              <a:ext uri="{FF2B5EF4-FFF2-40B4-BE49-F238E27FC236}">
                <a16:creationId xmlns:a16="http://schemas.microsoft.com/office/drawing/2014/main" id="{C174414A-49FE-448B-87DE-31C121A09DB7}"/>
              </a:ext>
            </a:extLst>
          </xdr:cNvPr>
          <xdr:cNvPicPr>
            <a:picLocks noChangeAspect="1"/>
          </xdr:cNvPicPr>
        </xdr:nvPicPr>
        <xdr:blipFill>
          <a:blip xmlns:r="http://schemas.openxmlformats.org/officeDocument/2006/relationships" r:embed="rId2"/>
          <a:stretch>
            <a:fillRect/>
          </a:stretch>
        </xdr:blipFill>
        <xdr:spPr>
          <a:xfrm>
            <a:off x="2705100" y="1000125"/>
            <a:ext cx="8830871" cy="4910161"/>
          </a:xfrm>
          <a:prstGeom prst="rect">
            <a:avLst/>
          </a:prstGeom>
        </xdr:spPr>
      </xdr:pic>
      <xdr:sp macro="" textlink="">
        <xdr:nvSpPr>
          <xdr:cNvPr id="6" name="Rectangle 5">
            <a:extLst>
              <a:ext uri="{FF2B5EF4-FFF2-40B4-BE49-F238E27FC236}">
                <a16:creationId xmlns:a16="http://schemas.microsoft.com/office/drawing/2014/main" id="{CB0E4D08-FDAE-48A4-B74E-E2467E327982}"/>
              </a:ext>
            </a:extLst>
          </xdr:cNvPr>
          <xdr:cNvSpPr/>
        </xdr:nvSpPr>
        <xdr:spPr>
          <a:xfrm>
            <a:off x="4797993" y="2164978"/>
            <a:ext cx="1104900" cy="3550022"/>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781050</xdr:rowOff>
    </xdr:to>
    <xdr:pic>
      <xdr:nvPicPr>
        <xdr:cNvPr id="3" name="Picture 2">
          <a:extLst>
            <a:ext uri="{FF2B5EF4-FFF2-40B4-BE49-F238E27FC236}">
              <a16:creationId xmlns:a16="http://schemas.microsoft.com/office/drawing/2014/main" id="{B23B3588-15C5-4D7E-A778-7728F0DF82BF}"/>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xdr:from>
      <xdr:col>2</xdr:col>
      <xdr:colOff>1681369</xdr:colOff>
      <xdr:row>31</xdr:row>
      <xdr:rowOff>1557130</xdr:rowOff>
    </xdr:from>
    <xdr:to>
      <xdr:col>2</xdr:col>
      <xdr:colOff>3400425</xdr:colOff>
      <xdr:row>35</xdr:row>
      <xdr:rowOff>95250</xdr:rowOff>
    </xdr:to>
    <xdr:cxnSp macro="">
      <xdr:nvCxnSpPr>
        <xdr:cNvPr id="4" name="Straight Arrow Connector 3">
          <a:extLst>
            <a:ext uri="{FF2B5EF4-FFF2-40B4-BE49-F238E27FC236}">
              <a16:creationId xmlns:a16="http://schemas.microsoft.com/office/drawing/2014/main" id="{F8C8696C-3AC7-4CB5-995C-402137BEA894}"/>
            </a:ext>
          </a:extLst>
        </xdr:cNvPr>
        <xdr:cNvCxnSpPr/>
      </xdr:nvCxnSpPr>
      <xdr:spPr>
        <a:xfrm>
          <a:off x="4224544" y="8196055"/>
          <a:ext cx="1719056" cy="1843295"/>
        </a:xfrm>
        <a:prstGeom prst="straightConnector1">
          <a:avLst/>
        </a:prstGeom>
        <a:ln w="57150">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19053</xdr:colOff>
      <xdr:row>31</xdr:row>
      <xdr:rowOff>1565413</xdr:rowOff>
    </xdr:from>
    <xdr:to>
      <xdr:col>4</xdr:col>
      <xdr:colOff>488674</xdr:colOff>
      <xdr:row>36</xdr:row>
      <xdr:rowOff>104775</xdr:rowOff>
    </xdr:to>
    <xdr:cxnSp macro="">
      <xdr:nvCxnSpPr>
        <xdr:cNvPr id="5" name="Straight Arrow Connector 4">
          <a:extLst>
            <a:ext uri="{FF2B5EF4-FFF2-40B4-BE49-F238E27FC236}">
              <a16:creationId xmlns:a16="http://schemas.microsoft.com/office/drawing/2014/main" id="{4E35214C-B818-45B3-95CD-6AFC6B9B52E8}"/>
            </a:ext>
          </a:extLst>
        </xdr:cNvPr>
        <xdr:cNvCxnSpPr/>
      </xdr:nvCxnSpPr>
      <xdr:spPr>
        <a:xfrm flipH="1">
          <a:off x="7772403" y="8204338"/>
          <a:ext cx="469621" cy="2035037"/>
        </a:xfrm>
        <a:prstGeom prst="straightConnector1">
          <a:avLst/>
        </a:prstGeom>
        <a:ln w="57150">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680357</xdr:colOff>
      <xdr:row>2</xdr:row>
      <xdr:rowOff>77755</xdr:rowOff>
    </xdr:from>
    <xdr:to>
      <xdr:col>7</xdr:col>
      <xdr:colOff>705462</xdr:colOff>
      <xdr:row>27</xdr:row>
      <xdr:rowOff>128222</xdr:rowOff>
    </xdr:to>
    <xdr:grpSp>
      <xdr:nvGrpSpPr>
        <xdr:cNvPr id="6" name="Group 5">
          <a:extLst>
            <a:ext uri="{FF2B5EF4-FFF2-40B4-BE49-F238E27FC236}">
              <a16:creationId xmlns:a16="http://schemas.microsoft.com/office/drawing/2014/main" id="{F4C5538A-2341-4768-ACA8-6EA91E21F6BB}"/>
            </a:ext>
          </a:extLst>
        </xdr:cNvPr>
        <xdr:cNvGrpSpPr/>
      </xdr:nvGrpSpPr>
      <xdr:grpSpPr>
        <a:xfrm>
          <a:off x="3583214" y="1114490"/>
          <a:ext cx="10081432" cy="4910161"/>
          <a:chOff x="3217117" y="1117729"/>
          <a:chExt cx="8830871" cy="4910161"/>
        </a:xfrm>
      </xdr:grpSpPr>
      <xdr:pic>
        <xdr:nvPicPr>
          <xdr:cNvPr id="7" name="Picture 6">
            <a:extLst>
              <a:ext uri="{FF2B5EF4-FFF2-40B4-BE49-F238E27FC236}">
                <a16:creationId xmlns:a16="http://schemas.microsoft.com/office/drawing/2014/main" id="{6D30B963-F18B-4987-BC1F-FED86069405A}"/>
              </a:ext>
            </a:extLst>
          </xdr:cNvPr>
          <xdr:cNvPicPr>
            <a:picLocks noChangeAspect="1"/>
          </xdr:cNvPicPr>
        </xdr:nvPicPr>
        <xdr:blipFill>
          <a:blip xmlns:r="http://schemas.openxmlformats.org/officeDocument/2006/relationships" r:embed="rId2"/>
          <a:stretch>
            <a:fillRect/>
          </a:stretch>
        </xdr:blipFill>
        <xdr:spPr>
          <a:xfrm>
            <a:off x="3217117" y="1117729"/>
            <a:ext cx="8830871" cy="4910161"/>
          </a:xfrm>
          <a:prstGeom prst="rect">
            <a:avLst/>
          </a:prstGeom>
        </xdr:spPr>
      </xdr:pic>
      <xdr:sp macro="" textlink="">
        <xdr:nvSpPr>
          <xdr:cNvPr id="8" name="Rectangle 7">
            <a:extLst>
              <a:ext uri="{FF2B5EF4-FFF2-40B4-BE49-F238E27FC236}">
                <a16:creationId xmlns:a16="http://schemas.microsoft.com/office/drawing/2014/main" id="{A314C7D3-A53C-4E55-BE82-E968411FAA10}"/>
              </a:ext>
            </a:extLst>
          </xdr:cNvPr>
          <xdr:cNvSpPr/>
        </xdr:nvSpPr>
        <xdr:spPr>
          <a:xfrm>
            <a:off x="6675195" y="2276362"/>
            <a:ext cx="1012841" cy="3516393"/>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781050</xdr:rowOff>
    </xdr:to>
    <xdr:pic>
      <xdr:nvPicPr>
        <xdr:cNvPr id="3" name="Picture 2">
          <a:extLst>
            <a:ext uri="{FF2B5EF4-FFF2-40B4-BE49-F238E27FC236}">
              <a16:creationId xmlns:a16="http://schemas.microsoft.com/office/drawing/2014/main" id="{EFEB4D80-AC3F-47D8-BB60-18BA8A67ADD5}"/>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xdr:from>
      <xdr:col>5</xdr:col>
      <xdr:colOff>49698</xdr:colOff>
      <xdr:row>31</xdr:row>
      <xdr:rowOff>248479</xdr:rowOff>
    </xdr:from>
    <xdr:to>
      <xdr:col>5</xdr:col>
      <xdr:colOff>588067</xdr:colOff>
      <xdr:row>31</xdr:row>
      <xdr:rowOff>612914</xdr:rowOff>
    </xdr:to>
    <xdr:sp macro="" textlink="">
      <xdr:nvSpPr>
        <xdr:cNvPr id="16" name="Arrow: Right 15">
          <a:extLst>
            <a:ext uri="{FF2B5EF4-FFF2-40B4-BE49-F238E27FC236}">
              <a16:creationId xmlns:a16="http://schemas.microsoft.com/office/drawing/2014/main" id="{17B452FD-5685-45FD-B182-221F2E079265}"/>
            </a:ext>
          </a:extLst>
        </xdr:cNvPr>
        <xdr:cNvSpPr/>
      </xdr:nvSpPr>
      <xdr:spPr>
        <a:xfrm>
          <a:off x="13470423" y="10954579"/>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10</xdr:col>
      <xdr:colOff>49697</xdr:colOff>
      <xdr:row>31</xdr:row>
      <xdr:rowOff>248479</xdr:rowOff>
    </xdr:from>
    <xdr:to>
      <xdr:col>10</xdr:col>
      <xdr:colOff>588066</xdr:colOff>
      <xdr:row>31</xdr:row>
      <xdr:rowOff>612914</xdr:rowOff>
    </xdr:to>
    <xdr:sp macro="" textlink="">
      <xdr:nvSpPr>
        <xdr:cNvPr id="17" name="Arrow: Right 16">
          <a:extLst>
            <a:ext uri="{FF2B5EF4-FFF2-40B4-BE49-F238E27FC236}">
              <a16:creationId xmlns:a16="http://schemas.microsoft.com/office/drawing/2014/main" id="{40E8CC55-1A26-4A08-9605-5B4898B17784}"/>
            </a:ext>
          </a:extLst>
        </xdr:cNvPr>
        <xdr:cNvSpPr/>
      </xdr:nvSpPr>
      <xdr:spPr>
        <a:xfrm>
          <a:off x="19041719" y="6882849"/>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0</xdr:col>
      <xdr:colOff>95250</xdr:colOff>
      <xdr:row>33</xdr:row>
      <xdr:rowOff>200025</xdr:rowOff>
    </xdr:from>
    <xdr:to>
      <xdr:col>0</xdr:col>
      <xdr:colOff>2057400</xdr:colOff>
      <xdr:row>36</xdr:row>
      <xdr:rowOff>702232</xdr:rowOff>
    </xdr:to>
    <xdr:pic>
      <xdr:nvPicPr>
        <xdr:cNvPr id="25" name="Picture 24">
          <a:extLst>
            <a:ext uri="{FF2B5EF4-FFF2-40B4-BE49-F238E27FC236}">
              <a16:creationId xmlns:a16="http://schemas.microsoft.com/office/drawing/2014/main" id="{12568CF2-2609-4E7D-97DC-8626E5061A9B}"/>
            </a:ext>
          </a:extLst>
        </xdr:cNvPr>
        <xdr:cNvPicPr>
          <a:picLocks noChangeAspect="1"/>
        </xdr:cNvPicPr>
      </xdr:nvPicPr>
      <xdr:blipFill>
        <a:blip xmlns:r="http://schemas.openxmlformats.org/officeDocument/2006/relationships" r:embed="rId2"/>
        <a:stretch>
          <a:fillRect/>
        </a:stretch>
      </xdr:blipFill>
      <xdr:spPr>
        <a:xfrm>
          <a:off x="95250" y="11896725"/>
          <a:ext cx="1962150" cy="2035731"/>
        </a:xfrm>
        <a:prstGeom prst="rect">
          <a:avLst/>
        </a:prstGeom>
      </xdr:spPr>
    </xdr:pic>
    <xdr:clientData/>
  </xdr:twoCellAnchor>
  <xdr:twoCellAnchor>
    <xdr:from>
      <xdr:col>2</xdr:col>
      <xdr:colOff>1012032</xdr:colOff>
      <xdr:row>1</xdr:row>
      <xdr:rowOff>119064</xdr:rowOff>
    </xdr:from>
    <xdr:to>
      <xdr:col>6</xdr:col>
      <xdr:colOff>218684</xdr:colOff>
      <xdr:row>27</xdr:row>
      <xdr:rowOff>97000</xdr:rowOff>
    </xdr:to>
    <xdr:grpSp>
      <xdr:nvGrpSpPr>
        <xdr:cNvPr id="4" name="Group 3">
          <a:extLst>
            <a:ext uri="{FF2B5EF4-FFF2-40B4-BE49-F238E27FC236}">
              <a16:creationId xmlns:a16="http://schemas.microsoft.com/office/drawing/2014/main" id="{8D1FDDC7-3169-4A6D-A1B6-A315981D9313}"/>
            </a:ext>
          </a:extLst>
        </xdr:cNvPr>
        <xdr:cNvGrpSpPr/>
      </xdr:nvGrpSpPr>
      <xdr:grpSpPr>
        <a:xfrm>
          <a:off x="3922449" y="952502"/>
          <a:ext cx="10213318" cy="4793352"/>
          <a:chOff x="3552032" y="962423"/>
          <a:chExt cx="8830871" cy="4879343"/>
        </a:xfrm>
      </xdr:grpSpPr>
      <xdr:pic>
        <xdr:nvPicPr>
          <xdr:cNvPr id="10" name="Picture 9">
            <a:extLst>
              <a:ext uri="{FF2B5EF4-FFF2-40B4-BE49-F238E27FC236}">
                <a16:creationId xmlns:a16="http://schemas.microsoft.com/office/drawing/2014/main" id="{112D3E5B-43FA-4D2D-850C-9A37DFAFEDF5}"/>
              </a:ext>
            </a:extLst>
          </xdr:cNvPr>
          <xdr:cNvPicPr>
            <a:picLocks noChangeAspect="1"/>
          </xdr:cNvPicPr>
        </xdr:nvPicPr>
        <xdr:blipFill>
          <a:blip xmlns:r="http://schemas.openxmlformats.org/officeDocument/2006/relationships" r:embed="rId3"/>
          <a:stretch>
            <a:fillRect/>
          </a:stretch>
        </xdr:blipFill>
        <xdr:spPr>
          <a:xfrm>
            <a:off x="3552032" y="962423"/>
            <a:ext cx="8830871" cy="4879343"/>
          </a:xfrm>
          <a:prstGeom prst="rect">
            <a:avLst/>
          </a:prstGeom>
        </xdr:spPr>
      </xdr:pic>
      <xdr:sp macro="" textlink="">
        <xdr:nvSpPr>
          <xdr:cNvPr id="11" name="Rectangle 10">
            <a:extLst>
              <a:ext uri="{FF2B5EF4-FFF2-40B4-BE49-F238E27FC236}">
                <a16:creationId xmlns:a16="http://schemas.microsoft.com/office/drawing/2014/main" id="{0CB3C9FF-B4BC-4E11-9C8B-388B5665B59A}"/>
              </a:ext>
            </a:extLst>
          </xdr:cNvPr>
          <xdr:cNvSpPr/>
        </xdr:nvSpPr>
        <xdr:spPr>
          <a:xfrm>
            <a:off x="8141406" y="3144183"/>
            <a:ext cx="1115703" cy="735270"/>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781050</xdr:rowOff>
    </xdr:to>
    <xdr:pic>
      <xdr:nvPicPr>
        <xdr:cNvPr id="3" name="Picture 2">
          <a:extLst>
            <a:ext uri="{FF2B5EF4-FFF2-40B4-BE49-F238E27FC236}">
              <a16:creationId xmlns:a16="http://schemas.microsoft.com/office/drawing/2014/main" id="{EF997467-8FDE-4635-B882-A025FBE72CE1}"/>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xdr:from>
      <xdr:col>4</xdr:col>
      <xdr:colOff>57150</xdr:colOff>
      <xdr:row>49</xdr:row>
      <xdr:rowOff>19050</xdr:rowOff>
    </xdr:from>
    <xdr:to>
      <xdr:col>4</xdr:col>
      <xdr:colOff>152400</xdr:colOff>
      <xdr:row>50</xdr:row>
      <xdr:rowOff>180975</xdr:rowOff>
    </xdr:to>
    <xdr:sp macro="" textlink="">
      <xdr:nvSpPr>
        <xdr:cNvPr id="6" name="Right Brace 5">
          <a:extLst>
            <a:ext uri="{FF2B5EF4-FFF2-40B4-BE49-F238E27FC236}">
              <a16:creationId xmlns:a16="http://schemas.microsoft.com/office/drawing/2014/main" id="{CC1136DE-EDF2-4F2C-8C5B-9AD55004E5CA}"/>
            </a:ext>
          </a:extLst>
        </xdr:cNvPr>
        <xdr:cNvSpPr/>
      </xdr:nvSpPr>
      <xdr:spPr>
        <a:xfrm>
          <a:off x="7810500" y="30194250"/>
          <a:ext cx="95250" cy="381000"/>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4</xdr:col>
      <xdr:colOff>57150</xdr:colOff>
      <xdr:row>51</xdr:row>
      <xdr:rowOff>28576</xdr:rowOff>
    </xdr:from>
    <xdr:to>
      <xdr:col>4</xdr:col>
      <xdr:colOff>180975</xdr:colOff>
      <xdr:row>53</xdr:row>
      <xdr:rowOff>180975</xdr:rowOff>
    </xdr:to>
    <xdr:sp macro="" textlink="">
      <xdr:nvSpPr>
        <xdr:cNvPr id="7" name="Right Brace 6">
          <a:extLst>
            <a:ext uri="{FF2B5EF4-FFF2-40B4-BE49-F238E27FC236}">
              <a16:creationId xmlns:a16="http://schemas.microsoft.com/office/drawing/2014/main" id="{CBCA4AC3-8E03-441C-9E03-8FA996699225}"/>
            </a:ext>
          </a:extLst>
        </xdr:cNvPr>
        <xdr:cNvSpPr/>
      </xdr:nvSpPr>
      <xdr:spPr>
        <a:xfrm>
          <a:off x="7810500" y="30641926"/>
          <a:ext cx="123825" cy="533399"/>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4</xdr:col>
      <xdr:colOff>57151</xdr:colOff>
      <xdr:row>54</xdr:row>
      <xdr:rowOff>28576</xdr:rowOff>
    </xdr:from>
    <xdr:to>
      <xdr:col>4</xdr:col>
      <xdr:colOff>171451</xdr:colOff>
      <xdr:row>63</xdr:row>
      <xdr:rowOff>161925</xdr:rowOff>
    </xdr:to>
    <xdr:sp macro="" textlink="">
      <xdr:nvSpPr>
        <xdr:cNvPr id="8" name="Right Brace 7">
          <a:extLst>
            <a:ext uri="{FF2B5EF4-FFF2-40B4-BE49-F238E27FC236}">
              <a16:creationId xmlns:a16="http://schemas.microsoft.com/office/drawing/2014/main" id="{4F20E6E1-53D9-4A44-8816-E35E5D33539A}"/>
            </a:ext>
          </a:extLst>
        </xdr:cNvPr>
        <xdr:cNvSpPr/>
      </xdr:nvSpPr>
      <xdr:spPr>
        <a:xfrm>
          <a:off x="7810501" y="31213426"/>
          <a:ext cx="114300" cy="1971674"/>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11</xdr:col>
      <xdr:colOff>57150</xdr:colOff>
      <xdr:row>52</xdr:row>
      <xdr:rowOff>19050</xdr:rowOff>
    </xdr:from>
    <xdr:to>
      <xdr:col>11</xdr:col>
      <xdr:colOff>152400</xdr:colOff>
      <xdr:row>53</xdr:row>
      <xdr:rowOff>180975</xdr:rowOff>
    </xdr:to>
    <xdr:sp macro="" textlink="">
      <xdr:nvSpPr>
        <xdr:cNvPr id="9" name="Right Brace 8">
          <a:extLst>
            <a:ext uri="{FF2B5EF4-FFF2-40B4-BE49-F238E27FC236}">
              <a16:creationId xmlns:a16="http://schemas.microsoft.com/office/drawing/2014/main" id="{49DC2FEA-A928-4627-AC4C-70371B6D1E8F}"/>
            </a:ext>
          </a:extLst>
        </xdr:cNvPr>
        <xdr:cNvSpPr/>
      </xdr:nvSpPr>
      <xdr:spPr>
        <a:xfrm>
          <a:off x="19859625" y="30822900"/>
          <a:ext cx="95250" cy="352425"/>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11</xdr:col>
      <xdr:colOff>57150</xdr:colOff>
      <xdr:row>54</xdr:row>
      <xdr:rowOff>28576</xdr:rowOff>
    </xdr:from>
    <xdr:to>
      <xdr:col>11</xdr:col>
      <xdr:colOff>180975</xdr:colOff>
      <xdr:row>56</xdr:row>
      <xdr:rowOff>180975</xdr:rowOff>
    </xdr:to>
    <xdr:sp macro="" textlink="">
      <xdr:nvSpPr>
        <xdr:cNvPr id="10" name="Right Brace 9">
          <a:extLst>
            <a:ext uri="{FF2B5EF4-FFF2-40B4-BE49-F238E27FC236}">
              <a16:creationId xmlns:a16="http://schemas.microsoft.com/office/drawing/2014/main" id="{9E5D7479-ED07-44A5-A15E-142504AF7D9D}"/>
            </a:ext>
          </a:extLst>
        </xdr:cNvPr>
        <xdr:cNvSpPr/>
      </xdr:nvSpPr>
      <xdr:spPr>
        <a:xfrm>
          <a:off x="19859625" y="31213426"/>
          <a:ext cx="123825" cy="533399"/>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11</xdr:col>
      <xdr:colOff>57151</xdr:colOff>
      <xdr:row>57</xdr:row>
      <xdr:rowOff>28576</xdr:rowOff>
    </xdr:from>
    <xdr:to>
      <xdr:col>11</xdr:col>
      <xdr:colOff>171451</xdr:colOff>
      <xdr:row>66</xdr:row>
      <xdr:rowOff>161925</xdr:rowOff>
    </xdr:to>
    <xdr:sp macro="" textlink="">
      <xdr:nvSpPr>
        <xdr:cNvPr id="11" name="Right Brace 10">
          <a:extLst>
            <a:ext uri="{FF2B5EF4-FFF2-40B4-BE49-F238E27FC236}">
              <a16:creationId xmlns:a16="http://schemas.microsoft.com/office/drawing/2014/main" id="{E92450CD-1BB2-4DE2-AACB-5ECDADA36E75}"/>
            </a:ext>
          </a:extLst>
        </xdr:cNvPr>
        <xdr:cNvSpPr/>
      </xdr:nvSpPr>
      <xdr:spPr>
        <a:xfrm>
          <a:off x="19859626" y="31784926"/>
          <a:ext cx="114300" cy="2162174"/>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18</xdr:col>
      <xdr:colOff>57150</xdr:colOff>
      <xdr:row>75</xdr:row>
      <xdr:rowOff>19050</xdr:rowOff>
    </xdr:from>
    <xdr:to>
      <xdr:col>18</xdr:col>
      <xdr:colOff>152400</xdr:colOff>
      <xdr:row>76</xdr:row>
      <xdr:rowOff>180975</xdr:rowOff>
    </xdr:to>
    <xdr:sp macro="" textlink="">
      <xdr:nvSpPr>
        <xdr:cNvPr id="13" name="Right Brace 12">
          <a:extLst>
            <a:ext uri="{FF2B5EF4-FFF2-40B4-BE49-F238E27FC236}">
              <a16:creationId xmlns:a16="http://schemas.microsoft.com/office/drawing/2014/main" id="{B827BAFE-5A14-4808-A985-4D5571BE6C30}"/>
            </a:ext>
          </a:extLst>
        </xdr:cNvPr>
        <xdr:cNvSpPr/>
      </xdr:nvSpPr>
      <xdr:spPr>
        <a:xfrm>
          <a:off x="28879800" y="36404550"/>
          <a:ext cx="95250" cy="352425"/>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18</xdr:col>
      <xdr:colOff>57150</xdr:colOff>
      <xdr:row>77</xdr:row>
      <xdr:rowOff>28576</xdr:rowOff>
    </xdr:from>
    <xdr:to>
      <xdr:col>18</xdr:col>
      <xdr:colOff>180975</xdr:colOff>
      <xdr:row>79</xdr:row>
      <xdr:rowOff>180975</xdr:rowOff>
    </xdr:to>
    <xdr:sp macro="" textlink="">
      <xdr:nvSpPr>
        <xdr:cNvPr id="14" name="Right Brace 13">
          <a:extLst>
            <a:ext uri="{FF2B5EF4-FFF2-40B4-BE49-F238E27FC236}">
              <a16:creationId xmlns:a16="http://schemas.microsoft.com/office/drawing/2014/main" id="{2C6F03CE-A765-4045-B20E-8533E3829ED7}"/>
            </a:ext>
          </a:extLst>
        </xdr:cNvPr>
        <xdr:cNvSpPr/>
      </xdr:nvSpPr>
      <xdr:spPr>
        <a:xfrm>
          <a:off x="28879800" y="36795076"/>
          <a:ext cx="123825" cy="533399"/>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18</xdr:col>
      <xdr:colOff>57151</xdr:colOff>
      <xdr:row>80</xdr:row>
      <xdr:rowOff>28576</xdr:rowOff>
    </xdr:from>
    <xdr:to>
      <xdr:col>18</xdr:col>
      <xdr:colOff>171451</xdr:colOff>
      <xdr:row>89</xdr:row>
      <xdr:rowOff>161925</xdr:rowOff>
    </xdr:to>
    <xdr:sp macro="" textlink="">
      <xdr:nvSpPr>
        <xdr:cNvPr id="15" name="Right Brace 14">
          <a:extLst>
            <a:ext uri="{FF2B5EF4-FFF2-40B4-BE49-F238E27FC236}">
              <a16:creationId xmlns:a16="http://schemas.microsoft.com/office/drawing/2014/main" id="{802E5485-814D-4589-A07D-23729F1B343C}"/>
            </a:ext>
          </a:extLst>
        </xdr:cNvPr>
        <xdr:cNvSpPr/>
      </xdr:nvSpPr>
      <xdr:spPr>
        <a:xfrm>
          <a:off x="28879801" y="37366576"/>
          <a:ext cx="114300" cy="1847849"/>
        </a:xfrm>
        <a:prstGeom prst="rightBrace">
          <a:avLst/>
        </a:prstGeom>
        <a:ln w="28575">
          <a:solidFill>
            <a:srgbClr val="0020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7</xdr:col>
      <xdr:colOff>82825</xdr:colOff>
      <xdr:row>31</xdr:row>
      <xdr:rowOff>165653</xdr:rowOff>
    </xdr:from>
    <xdr:to>
      <xdr:col>7</xdr:col>
      <xdr:colOff>621194</xdr:colOff>
      <xdr:row>31</xdr:row>
      <xdr:rowOff>530088</xdr:rowOff>
    </xdr:to>
    <xdr:sp macro="" textlink="">
      <xdr:nvSpPr>
        <xdr:cNvPr id="18" name="Arrow: Right 17">
          <a:extLst>
            <a:ext uri="{FF2B5EF4-FFF2-40B4-BE49-F238E27FC236}">
              <a16:creationId xmlns:a16="http://schemas.microsoft.com/office/drawing/2014/main" id="{362C9715-2A1D-46D1-A4FD-EE54D8D668E0}"/>
            </a:ext>
          </a:extLst>
        </xdr:cNvPr>
        <xdr:cNvSpPr/>
      </xdr:nvSpPr>
      <xdr:spPr>
        <a:xfrm>
          <a:off x="10262151" y="6800023"/>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14</xdr:col>
      <xdr:colOff>74544</xdr:colOff>
      <xdr:row>31</xdr:row>
      <xdr:rowOff>149087</xdr:rowOff>
    </xdr:from>
    <xdr:to>
      <xdr:col>14</xdr:col>
      <xdr:colOff>612913</xdr:colOff>
      <xdr:row>31</xdr:row>
      <xdr:rowOff>513522</xdr:rowOff>
    </xdr:to>
    <xdr:sp macro="" textlink="">
      <xdr:nvSpPr>
        <xdr:cNvPr id="19" name="Arrow: Right 18">
          <a:extLst>
            <a:ext uri="{FF2B5EF4-FFF2-40B4-BE49-F238E27FC236}">
              <a16:creationId xmlns:a16="http://schemas.microsoft.com/office/drawing/2014/main" id="{21F1BAC6-8FA3-49EB-A043-63AD15FB8D71}"/>
            </a:ext>
          </a:extLst>
        </xdr:cNvPr>
        <xdr:cNvSpPr/>
      </xdr:nvSpPr>
      <xdr:spPr>
        <a:xfrm>
          <a:off x="20168153" y="6783457"/>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21</xdr:col>
      <xdr:colOff>66262</xdr:colOff>
      <xdr:row>31</xdr:row>
      <xdr:rowOff>124239</xdr:rowOff>
    </xdr:from>
    <xdr:to>
      <xdr:col>21</xdr:col>
      <xdr:colOff>604631</xdr:colOff>
      <xdr:row>31</xdr:row>
      <xdr:rowOff>488674</xdr:rowOff>
    </xdr:to>
    <xdr:sp macro="" textlink="">
      <xdr:nvSpPr>
        <xdr:cNvPr id="20" name="Arrow: Right 19">
          <a:extLst>
            <a:ext uri="{FF2B5EF4-FFF2-40B4-BE49-F238E27FC236}">
              <a16:creationId xmlns:a16="http://schemas.microsoft.com/office/drawing/2014/main" id="{FBF3C035-C75D-4754-A193-879FE1435114}"/>
            </a:ext>
          </a:extLst>
        </xdr:cNvPr>
        <xdr:cNvSpPr/>
      </xdr:nvSpPr>
      <xdr:spPr>
        <a:xfrm>
          <a:off x="33565687" y="23993889"/>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2</xdr:col>
      <xdr:colOff>1389062</xdr:colOff>
      <xdr:row>1</xdr:row>
      <xdr:rowOff>148829</xdr:rowOff>
    </xdr:from>
    <xdr:to>
      <xdr:col>9</xdr:col>
      <xdr:colOff>1191027</xdr:colOff>
      <xdr:row>27</xdr:row>
      <xdr:rowOff>126765</xdr:rowOff>
    </xdr:to>
    <xdr:grpSp>
      <xdr:nvGrpSpPr>
        <xdr:cNvPr id="4" name="Group 3">
          <a:extLst>
            <a:ext uri="{FF2B5EF4-FFF2-40B4-BE49-F238E27FC236}">
              <a16:creationId xmlns:a16="http://schemas.microsoft.com/office/drawing/2014/main" id="{35EDE566-D882-4D3E-9712-B01A25F6AC9A}"/>
            </a:ext>
          </a:extLst>
        </xdr:cNvPr>
        <xdr:cNvGrpSpPr/>
      </xdr:nvGrpSpPr>
      <xdr:grpSpPr>
        <a:xfrm>
          <a:off x="4299479" y="982267"/>
          <a:ext cx="10133944" cy="4793352"/>
          <a:chOff x="3929062" y="992188"/>
          <a:chExt cx="8830871" cy="4879343"/>
        </a:xfrm>
      </xdr:grpSpPr>
      <xdr:pic>
        <xdr:nvPicPr>
          <xdr:cNvPr id="17" name="Picture 16">
            <a:extLst>
              <a:ext uri="{FF2B5EF4-FFF2-40B4-BE49-F238E27FC236}">
                <a16:creationId xmlns:a16="http://schemas.microsoft.com/office/drawing/2014/main" id="{8F4E719F-03A1-41BA-9155-6078E4E166AE}"/>
              </a:ext>
            </a:extLst>
          </xdr:cNvPr>
          <xdr:cNvPicPr>
            <a:picLocks noChangeAspect="1"/>
          </xdr:cNvPicPr>
        </xdr:nvPicPr>
        <xdr:blipFill>
          <a:blip xmlns:r="http://schemas.openxmlformats.org/officeDocument/2006/relationships" r:embed="rId2"/>
          <a:stretch>
            <a:fillRect/>
          </a:stretch>
        </xdr:blipFill>
        <xdr:spPr>
          <a:xfrm>
            <a:off x="3929062" y="992188"/>
            <a:ext cx="8830871" cy="4879343"/>
          </a:xfrm>
          <a:prstGeom prst="rect">
            <a:avLst/>
          </a:prstGeom>
        </xdr:spPr>
      </xdr:pic>
      <xdr:sp macro="" textlink="">
        <xdr:nvSpPr>
          <xdr:cNvPr id="21" name="Rectangle 20">
            <a:extLst>
              <a:ext uri="{FF2B5EF4-FFF2-40B4-BE49-F238E27FC236}">
                <a16:creationId xmlns:a16="http://schemas.microsoft.com/office/drawing/2014/main" id="{A0CB4A1B-3BA3-4103-8A71-7B021FD6CC7E}"/>
              </a:ext>
            </a:extLst>
          </xdr:cNvPr>
          <xdr:cNvSpPr/>
        </xdr:nvSpPr>
        <xdr:spPr>
          <a:xfrm>
            <a:off x="8538280" y="4106605"/>
            <a:ext cx="1125626" cy="596364"/>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781050</xdr:rowOff>
    </xdr:to>
    <xdr:pic>
      <xdr:nvPicPr>
        <xdr:cNvPr id="3" name="Picture 2">
          <a:extLst>
            <a:ext uri="{FF2B5EF4-FFF2-40B4-BE49-F238E27FC236}">
              <a16:creationId xmlns:a16="http://schemas.microsoft.com/office/drawing/2014/main" id="{692E24AB-BC87-4326-960D-E216AF0C6487}"/>
            </a:ext>
          </a:extLst>
        </xdr:cNvPr>
        <xdr:cNvPicPr>
          <a:picLocks noChangeAspect="1"/>
        </xdr:cNvPicPr>
      </xdr:nvPicPr>
      <xdr:blipFill>
        <a:blip xmlns:r="http://schemas.openxmlformats.org/officeDocument/2006/relationships" r:embed="rId1"/>
        <a:stretch>
          <a:fillRect/>
        </a:stretch>
      </xdr:blipFill>
      <xdr:spPr>
        <a:xfrm>
          <a:off x="66675" y="76200"/>
          <a:ext cx="2380315" cy="704850"/>
        </a:xfrm>
        <a:prstGeom prst="rect">
          <a:avLst/>
        </a:prstGeom>
      </xdr:spPr>
    </xdr:pic>
    <xdr:clientData/>
  </xdr:twoCellAnchor>
  <xdr:twoCellAnchor editAs="oneCell">
    <xdr:from>
      <xdr:col>0</xdr:col>
      <xdr:colOff>137027</xdr:colOff>
      <xdr:row>33</xdr:row>
      <xdr:rowOff>117197</xdr:rowOff>
    </xdr:from>
    <xdr:to>
      <xdr:col>0</xdr:col>
      <xdr:colOff>2061680</xdr:colOff>
      <xdr:row>37</xdr:row>
      <xdr:rowOff>382785</xdr:rowOff>
    </xdr:to>
    <xdr:pic>
      <xdr:nvPicPr>
        <xdr:cNvPr id="12" name="Picture 11">
          <a:extLst>
            <a:ext uri="{FF2B5EF4-FFF2-40B4-BE49-F238E27FC236}">
              <a16:creationId xmlns:a16="http://schemas.microsoft.com/office/drawing/2014/main" id="{52372044-CCFD-4D98-8CBC-2E5EBF19777B}"/>
            </a:ext>
          </a:extLst>
        </xdr:cNvPr>
        <xdr:cNvPicPr>
          <a:picLocks noChangeAspect="1"/>
        </xdr:cNvPicPr>
      </xdr:nvPicPr>
      <xdr:blipFill>
        <a:blip xmlns:r="http://schemas.openxmlformats.org/officeDocument/2006/relationships" r:embed="rId2"/>
        <a:stretch>
          <a:fillRect/>
        </a:stretch>
      </xdr:blipFill>
      <xdr:spPr>
        <a:xfrm>
          <a:off x="137027" y="7530132"/>
          <a:ext cx="1924653" cy="1988370"/>
        </a:xfrm>
        <a:prstGeom prst="rect">
          <a:avLst/>
        </a:prstGeom>
      </xdr:spPr>
    </xdr:pic>
    <xdr:clientData/>
  </xdr:twoCellAnchor>
  <xdr:twoCellAnchor>
    <xdr:from>
      <xdr:col>5</xdr:col>
      <xdr:colOff>49696</xdr:colOff>
      <xdr:row>31</xdr:row>
      <xdr:rowOff>124239</xdr:rowOff>
    </xdr:from>
    <xdr:to>
      <xdr:col>5</xdr:col>
      <xdr:colOff>588065</xdr:colOff>
      <xdr:row>31</xdr:row>
      <xdr:rowOff>488674</xdr:rowOff>
    </xdr:to>
    <xdr:sp macro="" textlink="">
      <xdr:nvSpPr>
        <xdr:cNvPr id="21" name="Arrow: Right 20">
          <a:extLst>
            <a:ext uri="{FF2B5EF4-FFF2-40B4-BE49-F238E27FC236}">
              <a16:creationId xmlns:a16="http://schemas.microsoft.com/office/drawing/2014/main" id="{5755B999-2414-42E2-8FB3-7D67CE65E002}"/>
            </a:ext>
          </a:extLst>
        </xdr:cNvPr>
        <xdr:cNvSpPr/>
      </xdr:nvSpPr>
      <xdr:spPr>
        <a:xfrm>
          <a:off x="13470421" y="39776814"/>
          <a:ext cx="538369" cy="364435"/>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2</xdr:col>
      <xdr:colOff>440402</xdr:colOff>
      <xdr:row>1</xdr:row>
      <xdr:rowOff>174112</xdr:rowOff>
    </xdr:from>
    <xdr:to>
      <xdr:col>4</xdr:col>
      <xdr:colOff>657805</xdr:colOff>
      <xdr:row>26</xdr:row>
      <xdr:rowOff>188536</xdr:rowOff>
    </xdr:to>
    <xdr:grpSp>
      <xdr:nvGrpSpPr>
        <xdr:cNvPr id="4" name="Group 3">
          <a:extLst>
            <a:ext uri="{FF2B5EF4-FFF2-40B4-BE49-F238E27FC236}">
              <a16:creationId xmlns:a16="http://schemas.microsoft.com/office/drawing/2014/main" id="{FB8958DF-19C5-4040-A37A-C0E192324A66}"/>
            </a:ext>
          </a:extLst>
        </xdr:cNvPr>
        <xdr:cNvGrpSpPr/>
      </xdr:nvGrpSpPr>
      <xdr:grpSpPr>
        <a:xfrm>
          <a:off x="3349112" y="1007123"/>
          <a:ext cx="10063317" cy="4793994"/>
          <a:chOff x="2980402" y="1024193"/>
          <a:chExt cx="8830871" cy="4879343"/>
        </a:xfrm>
      </xdr:grpSpPr>
      <xdr:pic>
        <xdr:nvPicPr>
          <xdr:cNvPr id="7" name="Picture 6">
            <a:extLst>
              <a:ext uri="{FF2B5EF4-FFF2-40B4-BE49-F238E27FC236}">
                <a16:creationId xmlns:a16="http://schemas.microsoft.com/office/drawing/2014/main" id="{F69D95E1-471A-44AC-A550-80F52F625D75}"/>
              </a:ext>
            </a:extLst>
          </xdr:cNvPr>
          <xdr:cNvPicPr>
            <a:picLocks noChangeAspect="1"/>
          </xdr:cNvPicPr>
        </xdr:nvPicPr>
        <xdr:blipFill>
          <a:blip xmlns:r="http://schemas.openxmlformats.org/officeDocument/2006/relationships" r:embed="rId3"/>
          <a:stretch>
            <a:fillRect/>
          </a:stretch>
        </xdr:blipFill>
        <xdr:spPr>
          <a:xfrm>
            <a:off x="2980402" y="1024193"/>
            <a:ext cx="8830871" cy="4879343"/>
          </a:xfrm>
          <a:prstGeom prst="rect">
            <a:avLst/>
          </a:prstGeom>
        </xdr:spPr>
      </xdr:pic>
      <xdr:sp macro="" textlink="">
        <xdr:nvSpPr>
          <xdr:cNvPr id="8" name="Rectangle 7">
            <a:extLst>
              <a:ext uri="{FF2B5EF4-FFF2-40B4-BE49-F238E27FC236}">
                <a16:creationId xmlns:a16="http://schemas.microsoft.com/office/drawing/2014/main" id="{99BE812F-2989-4785-ABE3-11D18DCC2C4C}"/>
              </a:ext>
            </a:extLst>
          </xdr:cNvPr>
          <xdr:cNvSpPr/>
        </xdr:nvSpPr>
        <xdr:spPr>
          <a:xfrm>
            <a:off x="7569776" y="4886272"/>
            <a:ext cx="1125626" cy="596364"/>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284815</xdr:colOff>
      <xdr:row>0</xdr:row>
      <xdr:rowOff>790575</xdr:rowOff>
    </xdr:to>
    <xdr:pic>
      <xdr:nvPicPr>
        <xdr:cNvPr id="2" name="Picture 1">
          <a:extLst>
            <a:ext uri="{FF2B5EF4-FFF2-40B4-BE49-F238E27FC236}">
              <a16:creationId xmlns:a16="http://schemas.microsoft.com/office/drawing/2014/main" id="{1D09BCFB-B918-4E64-AAFE-8D9D264E0895}"/>
            </a:ext>
          </a:extLst>
        </xdr:cNvPr>
        <xdr:cNvPicPr>
          <a:picLocks noChangeAspect="1"/>
        </xdr:cNvPicPr>
      </xdr:nvPicPr>
      <xdr:blipFill>
        <a:blip xmlns:r="http://schemas.openxmlformats.org/officeDocument/2006/relationships" r:embed="rId1"/>
        <a:stretch>
          <a:fillRect/>
        </a:stretch>
      </xdr:blipFill>
      <xdr:spPr>
        <a:xfrm>
          <a:off x="66675" y="76200"/>
          <a:ext cx="2380315" cy="714375"/>
        </a:xfrm>
        <a:prstGeom prst="rect">
          <a:avLst/>
        </a:prstGeom>
      </xdr:spPr>
    </xdr:pic>
    <xdr:clientData/>
  </xdr:twoCellAnchor>
  <xdr:twoCellAnchor>
    <xdr:from>
      <xdr:col>2</xdr:col>
      <xdr:colOff>440401</xdr:colOff>
      <xdr:row>1</xdr:row>
      <xdr:rowOff>174112</xdr:rowOff>
    </xdr:from>
    <xdr:to>
      <xdr:col>6</xdr:col>
      <xdr:colOff>1104899</xdr:colOff>
      <xdr:row>26</xdr:row>
      <xdr:rowOff>188536</xdr:rowOff>
    </xdr:to>
    <xdr:grpSp>
      <xdr:nvGrpSpPr>
        <xdr:cNvPr id="3" name="Group 2">
          <a:extLst>
            <a:ext uri="{FF2B5EF4-FFF2-40B4-BE49-F238E27FC236}">
              <a16:creationId xmlns:a16="http://schemas.microsoft.com/office/drawing/2014/main" id="{212990F1-9FC3-4063-832C-320B63EBB733}"/>
            </a:ext>
          </a:extLst>
        </xdr:cNvPr>
        <xdr:cNvGrpSpPr/>
      </xdr:nvGrpSpPr>
      <xdr:grpSpPr>
        <a:xfrm>
          <a:off x="3348701" y="1012312"/>
          <a:ext cx="8792498" cy="4776924"/>
          <a:chOff x="2980402" y="1024193"/>
          <a:chExt cx="8830871" cy="4879343"/>
        </a:xfrm>
      </xdr:grpSpPr>
      <xdr:pic>
        <xdr:nvPicPr>
          <xdr:cNvPr id="4" name="Picture 3">
            <a:extLst>
              <a:ext uri="{FF2B5EF4-FFF2-40B4-BE49-F238E27FC236}">
                <a16:creationId xmlns:a16="http://schemas.microsoft.com/office/drawing/2014/main" id="{37F6156F-B163-40D3-AF78-2F4475ED5C34}"/>
              </a:ext>
            </a:extLst>
          </xdr:cNvPr>
          <xdr:cNvPicPr>
            <a:picLocks noChangeAspect="1"/>
          </xdr:cNvPicPr>
        </xdr:nvPicPr>
        <xdr:blipFill>
          <a:blip xmlns:r="http://schemas.openxmlformats.org/officeDocument/2006/relationships" r:embed="rId2"/>
          <a:stretch>
            <a:fillRect/>
          </a:stretch>
        </xdr:blipFill>
        <xdr:spPr>
          <a:xfrm>
            <a:off x="2980402" y="1024193"/>
            <a:ext cx="8830871" cy="4879343"/>
          </a:xfrm>
          <a:prstGeom prst="rect">
            <a:avLst/>
          </a:prstGeom>
        </xdr:spPr>
      </xdr:pic>
      <xdr:sp macro="" textlink="">
        <xdr:nvSpPr>
          <xdr:cNvPr id="5" name="Rectangle 4">
            <a:extLst>
              <a:ext uri="{FF2B5EF4-FFF2-40B4-BE49-F238E27FC236}">
                <a16:creationId xmlns:a16="http://schemas.microsoft.com/office/drawing/2014/main" id="{AAA10DC8-40E5-40E6-91FF-BD6D4BD30B39}"/>
              </a:ext>
            </a:extLst>
          </xdr:cNvPr>
          <xdr:cNvSpPr/>
        </xdr:nvSpPr>
        <xdr:spPr>
          <a:xfrm>
            <a:off x="8846541" y="2171820"/>
            <a:ext cx="867971" cy="3519679"/>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twoCellAnchor>
    <xdr:from>
      <xdr:col>3</xdr:col>
      <xdr:colOff>68746</xdr:colOff>
      <xdr:row>31</xdr:row>
      <xdr:rowOff>95250</xdr:rowOff>
    </xdr:from>
    <xdr:to>
      <xdr:col>3</xdr:col>
      <xdr:colOff>607115</xdr:colOff>
      <xdr:row>31</xdr:row>
      <xdr:rowOff>476250</xdr:rowOff>
    </xdr:to>
    <xdr:sp macro="" textlink="">
      <xdr:nvSpPr>
        <xdr:cNvPr id="7" name="Arrow: Right 6">
          <a:extLst>
            <a:ext uri="{FF2B5EF4-FFF2-40B4-BE49-F238E27FC236}">
              <a16:creationId xmlns:a16="http://schemas.microsoft.com/office/drawing/2014/main" id="{6DB3C7DA-FD91-4C5C-88CC-588D0800CA6A}"/>
            </a:ext>
          </a:extLst>
        </xdr:cNvPr>
        <xdr:cNvSpPr/>
      </xdr:nvSpPr>
      <xdr:spPr>
        <a:xfrm>
          <a:off x="6945796" y="6734175"/>
          <a:ext cx="538369" cy="381000"/>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3</xdr:col>
      <xdr:colOff>266700</xdr:colOff>
      <xdr:row>33</xdr:row>
      <xdr:rowOff>200025</xdr:rowOff>
    </xdr:from>
    <xdr:to>
      <xdr:col>4</xdr:col>
      <xdr:colOff>195469</xdr:colOff>
      <xdr:row>33</xdr:row>
      <xdr:rowOff>609600</xdr:rowOff>
    </xdr:to>
    <xdr:sp macro="" textlink="">
      <xdr:nvSpPr>
        <xdr:cNvPr id="8" name="Arrow: Right 7">
          <a:extLst>
            <a:ext uri="{FF2B5EF4-FFF2-40B4-BE49-F238E27FC236}">
              <a16:creationId xmlns:a16="http://schemas.microsoft.com/office/drawing/2014/main" id="{5CE317EB-B296-4177-A19F-C47316B7F7BA}"/>
            </a:ext>
          </a:extLst>
        </xdr:cNvPr>
        <xdr:cNvSpPr/>
      </xdr:nvSpPr>
      <xdr:spPr>
        <a:xfrm flipV="1">
          <a:off x="7143750" y="7429500"/>
          <a:ext cx="538369" cy="409575"/>
        </a:xfrm>
        <a:prstGeom prst="rightArrow">
          <a:avLst/>
        </a:prstGeom>
        <a:solidFill>
          <a:schemeClr val="accent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295275</xdr:colOff>
      <xdr:row>33</xdr:row>
      <xdr:rowOff>228601</xdr:rowOff>
    </xdr:from>
    <xdr:to>
      <xdr:col>8</xdr:col>
      <xdr:colOff>166894</xdr:colOff>
      <xdr:row>33</xdr:row>
      <xdr:rowOff>590551</xdr:rowOff>
    </xdr:to>
    <xdr:sp macro="" textlink="">
      <xdr:nvSpPr>
        <xdr:cNvPr id="9" name="Arrow: Right 8">
          <a:extLst>
            <a:ext uri="{FF2B5EF4-FFF2-40B4-BE49-F238E27FC236}">
              <a16:creationId xmlns:a16="http://schemas.microsoft.com/office/drawing/2014/main" id="{E630C61E-7602-403E-B382-59AEBC304B52}"/>
            </a:ext>
          </a:extLst>
        </xdr:cNvPr>
        <xdr:cNvSpPr/>
      </xdr:nvSpPr>
      <xdr:spPr>
        <a:xfrm flipV="1">
          <a:off x="16659225" y="7553326"/>
          <a:ext cx="528844" cy="361950"/>
        </a:xfrm>
        <a:prstGeom prst="rightArrow">
          <a:avLst/>
        </a:prstGeom>
        <a:solidFill>
          <a:schemeClr val="accent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76200</xdr:colOff>
      <xdr:row>31</xdr:row>
      <xdr:rowOff>66675</xdr:rowOff>
    </xdr:from>
    <xdr:to>
      <xdr:col>7</xdr:col>
      <xdr:colOff>614569</xdr:colOff>
      <xdr:row>31</xdr:row>
      <xdr:rowOff>428625</xdr:rowOff>
    </xdr:to>
    <xdr:sp macro="" textlink="">
      <xdr:nvSpPr>
        <xdr:cNvPr id="10" name="Arrow: Right 9">
          <a:extLst>
            <a:ext uri="{FF2B5EF4-FFF2-40B4-BE49-F238E27FC236}">
              <a16:creationId xmlns:a16="http://schemas.microsoft.com/office/drawing/2014/main" id="{2B78889C-9816-4041-B199-2427AEC06ABB}"/>
            </a:ext>
          </a:extLst>
        </xdr:cNvPr>
        <xdr:cNvSpPr/>
      </xdr:nvSpPr>
      <xdr:spPr>
        <a:xfrm>
          <a:off x="16440150" y="6705600"/>
          <a:ext cx="538369" cy="361950"/>
        </a:xfrm>
        <a:prstGeom prst="rightArrow">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5</xdr:col>
      <xdr:colOff>414335</xdr:colOff>
      <xdr:row>37</xdr:row>
      <xdr:rowOff>4</xdr:rowOff>
    </xdr:from>
    <xdr:to>
      <xdr:col>5</xdr:col>
      <xdr:colOff>1452560</xdr:colOff>
      <xdr:row>40</xdr:row>
      <xdr:rowOff>1847854</xdr:rowOff>
    </xdr:to>
    <xdr:sp macro="" textlink="">
      <xdr:nvSpPr>
        <xdr:cNvPr id="13" name="Arrow: Bent-Up 12">
          <a:extLst>
            <a:ext uri="{FF2B5EF4-FFF2-40B4-BE49-F238E27FC236}">
              <a16:creationId xmlns:a16="http://schemas.microsoft.com/office/drawing/2014/main" id="{512FF559-0B3B-4F1D-9496-178B4057CA7A}"/>
            </a:ext>
          </a:extLst>
        </xdr:cNvPr>
        <xdr:cNvSpPr/>
      </xdr:nvSpPr>
      <xdr:spPr>
        <a:xfrm rot="5400000">
          <a:off x="6476998" y="11672891"/>
          <a:ext cx="4781550" cy="1038225"/>
        </a:xfrm>
        <a:prstGeom prst="bentUpArrow">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5</xdr:col>
      <xdr:colOff>781050</xdr:colOff>
      <xdr:row>37</xdr:row>
      <xdr:rowOff>9530</xdr:rowOff>
    </xdr:from>
    <xdr:to>
      <xdr:col>5</xdr:col>
      <xdr:colOff>1685924</xdr:colOff>
      <xdr:row>38</xdr:row>
      <xdr:rowOff>1638305</xdr:rowOff>
    </xdr:to>
    <xdr:sp macro="" textlink="">
      <xdr:nvSpPr>
        <xdr:cNvPr id="14" name="Arrow: Bent-Up 13">
          <a:extLst>
            <a:ext uri="{FF2B5EF4-FFF2-40B4-BE49-F238E27FC236}">
              <a16:creationId xmlns:a16="http://schemas.microsoft.com/office/drawing/2014/main" id="{202AC7DC-50AA-44C1-AF03-486E23CE4092}"/>
            </a:ext>
          </a:extLst>
        </xdr:cNvPr>
        <xdr:cNvSpPr/>
      </xdr:nvSpPr>
      <xdr:spPr>
        <a:xfrm rot="5400000">
          <a:off x="8258174" y="10267956"/>
          <a:ext cx="1819275" cy="904874"/>
        </a:xfrm>
        <a:prstGeom prst="bentUpArrow">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3</xdr:col>
      <xdr:colOff>276225</xdr:colOff>
      <xdr:row>36</xdr:row>
      <xdr:rowOff>581026</xdr:rowOff>
    </xdr:from>
    <xdr:to>
      <xdr:col>4</xdr:col>
      <xdr:colOff>204994</xdr:colOff>
      <xdr:row>36</xdr:row>
      <xdr:rowOff>1019176</xdr:rowOff>
    </xdr:to>
    <xdr:sp macro="" textlink="">
      <xdr:nvSpPr>
        <xdr:cNvPr id="15" name="Arrow: Right 14">
          <a:extLst>
            <a:ext uri="{FF2B5EF4-FFF2-40B4-BE49-F238E27FC236}">
              <a16:creationId xmlns:a16="http://schemas.microsoft.com/office/drawing/2014/main" id="{A45C62BA-0936-4356-8D1F-7BB78FD54341}"/>
            </a:ext>
          </a:extLst>
        </xdr:cNvPr>
        <xdr:cNvSpPr/>
      </xdr:nvSpPr>
      <xdr:spPr>
        <a:xfrm>
          <a:off x="7153275" y="9048751"/>
          <a:ext cx="538369" cy="438150"/>
        </a:xfrm>
        <a:prstGeom prst="rightArrow">
          <a:avLst/>
        </a:prstGeom>
        <a:solidFill>
          <a:schemeClr val="accent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342900</xdr:colOff>
      <xdr:row>36</xdr:row>
      <xdr:rowOff>238126</xdr:rowOff>
    </xdr:from>
    <xdr:to>
      <xdr:col>8</xdr:col>
      <xdr:colOff>214519</xdr:colOff>
      <xdr:row>36</xdr:row>
      <xdr:rowOff>676276</xdr:rowOff>
    </xdr:to>
    <xdr:sp macro="" textlink="">
      <xdr:nvSpPr>
        <xdr:cNvPr id="16" name="Arrow: Right 15">
          <a:extLst>
            <a:ext uri="{FF2B5EF4-FFF2-40B4-BE49-F238E27FC236}">
              <a16:creationId xmlns:a16="http://schemas.microsoft.com/office/drawing/2014/main" id="{9D30F349-A041-491F-9A31-D8981808CF23}"/>
            </a:ext>
          </a:extLst>
        </xdr:cNvPr>
        <xdr:cNvSpPr/>
      </xdr:nvSpPr>
      <xdr:spPr>
        <a:xfrm>
          <a:off x="16706850" y="9086851"/>
          <a:ext cx="528844" cy="438150"/>
        </a:xfrm>
        <a:prstGeom prst="rightArrow">
          <a:avLst/>
        </a:prstGeom>
        <a:solidFill>
          <a:schemeClr val="accent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9</xdr:col>
      <xdr:colOff>695325</xdr:colOff>
      <xdr:row>37</xdr:row>
      <xdr:rowOff>6</xdr:rowOff>
    </xdr:from>
    <xdr:to>
      <xdr:col>9</xdr:col>
      <xdr:colOff>1600199</xdr:colOff>
      <xdr:row>38</xdr:row>
      <xdr:rowOff>1628781</xdr:rowOff>
    </xdr:to>
    <xdr:sp macro="" textlink="">
      <xdr:nvSpPr>
        <xdr:cNvPr id="17" name="Arrow: Bent-Up 16">
          <a:extLst>
            <a:ext uri="{FF2B5EF4-FFF2-40B4-BE49-F238E27FC236}">
              <a16:creationId xmlns:a16="http://schemas.microsoft.com/office/drawing/2014/main" id="{BA021EB9-8FA4-4B9C-BCB9-C335C6FAEBB6}"/>
            </a:ext>
          </a:extLst>
        </xdr:cNvPr>
        <xdr:cNvSpPr/>
      </xdr:nvSpPr>
      <xdr:spPr>
        <a:xfrm rot="5400000">
          <a:off x="17764124" y="10258432"/>
          <a:ext cx="1819275" cy="904874"/>
        </a:xfrm>
        <a:prstGeom prst="bentUpArrow">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9</xdr:col>
      <xdr:colOff>366710</xdr:colOff>
      <xdr:row>37</xdr:row>
      <xdr:rowOff>5</xdr:rowOff>
    </xdr:from>
    <xdr:to>
      <xdr:col>9</xdr:col>
      <xdr:colOff>1404935</xdr:colOff>
      <xdr:row>40</xdr:row>
      <xdr:rowOff>1847855</xdr:rowOff>
    </xdr:to>
    <xdr:sp macro="" textlink="">
      <xdr:nvSpPr>
        <xdr:cNvPr id="18" name="Arrow: Bent-Up 17">
          <a:extLst>
            <a:ext uri="{FF2B5EF4-FFF2-40B4-BE49-F238E27FC236}">
              <a16:creationId xmlns:a16="http://schemas.microsoft.com/office/drawing/2014/main" id="{2960340F-3384-476C-B777-7B849EC11714}"/>
            </a:ext>
          </a:extLst>
        </xdr:cNvPr>
        <xdr:cNvSpPr/>
      </xdr:nvSpPr>
      <xdr:spPr>
        <a:xfrm rot="5400000">
          <a:off x="16021048" y="11672892"/>
          <a:ext cx="4781550" cy="1038225"/>
        </a:xfrm>
        <a:prstGeom prst="bentUpArrow">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2065990</xdr:colOff>
      <xdr:row>0</xdr:row>
      <xdr:rowOff>790575</xdr:rowOff>
    </xdr:to>
    <xdr:pic>
      <xdr:nvPicPr>
        <xdr:cNvPr id="6" name="Picture 5">
          <a:extLst>
            <a:ext uri="{FF2B5EF4-FFF2-40B4-BE49-F238E27FC236}">
              <a16:creationId xmlns:a16="http://schemas.microsoft.com/office/drawing/2014/main" id="{601AD284-B66A-4CDE-9074-B31E49399CF7}"/>
            </a:ext>
          </a:extLst>
        </xdr:cNvPr>
        <xdr:cNvPicPr>
          <a:picLocks noChangeAspect="1"/>
        </xdr:cNvPicPr>
      </xdr:nvPicPr>
      <xdr:blipFill>
        <a:blip xmlns:r="http://schemas.openxmlformats.org/officeDocument/2006/relationships" r:embed="rId1"/>
        <a:stretch>
          <a:fillRect/>
        </a:stretch>
      </xdr:blipFill>
      <xdr:spPr>
        <a:xfrm>
          <a:off x="66675" y="76200"/>
          <a:ext cx="2380315" cy="714375"/>
        </a:xfrm>
        <a:prstGeom prst="rect">
          <a:avLst/>
        </a:prstGeom>
      </xdr:spPr>
    </xdr:pic>
    <xdr:clientData/>
  </xdr:twoCellAnchor>
  <xdr:twoCellAnchor>
    <xdr:from>
      <xdr:col>1</xdr:col>
      <xdr:colOff>2819400</xdr:colOff>
      <xdr:row>1</xdr:row>
      <xdr:rowOff>180975</xdr:rowOff>
    </xdr:from>
    <xdr:to>
      <xdr:col>7</xdr:col>
      <xdr:colOff>877496</xdr:colOff>
      <xdr:row>27</xdr:row>
      <xdr:rowOff>107318</xdr:rowOff>
    </xdr:to>
    <xdr:grpSp>
      <xdr:nvGrpSpPr>
        <xdr:cNvPr id="2" name="Group 1">
          <a:extLst>
            <a:ext uri="{FF2B5EF4-FFF2-40B4-BE49-F238E27FC236}">
              <a16:creationId xmlns:a16="http://schemas.microsoft.com/office/drawing/2014/main" id="{74F696E5-CD05-4355-A8C9-7015CD51B221}"/>
            </a:ext>
          </a:extLst>
        </xdr:cNvPr>
        <xdr:cNvGrpSpPr/>
      </xdr:nvGrpSpPr>
      <xdr:grpSpPr>
        <a:xfrm>
          <a:off x="3251200" y="1019175"/>
          <a:ext cx="10313596" cy="4879343"/>
          <a:chOff x="3200400" y="1028700"/>
          <a:chExt cx="8830871" cy="4879343"/>
        </a:xfrm>
      </xdr:grpSpPr>
      <xdr:pic>
        <xdr:nvPicPr>
          <xdr:cNvPr id="8" name="Picture 7">
            <a:extLst>
              <a:ext uri="{FF2B5EF4-FFF2-40B4-BE49-F238E27FC236}">
                <a16:creationId xmlns:a16="http://schemas.microsoft.com/office/drawing/2014/main" id="{443EFDE1-1651-4CAE-B811-8ED314BAED8F}"/>
              </a:ext>
            </a:extLst>
          </xdr:cNvPr>
          <xdr:cNvPicPr>
            <a:picLocks noChangeAspect="1"/>
          </xdr:cNvPicPr>
        </xdr:nvPicPr>
        <xdr:blipFill>
          <a:blip xmlns:r="http://schemas.openxmlformats.org/officeDocument/2006/relationships" r:embed="rId2"/>
          <a:stretch>
            <a:fillRect/>
          </a:stretch>
        </xdr:blipFill>
        <xdr:spPr>
          <a:xfrm>
            <a:off x="3200400" y="1028700"/>
            <a:ext cx="8830871" cy="4879343"/>
          </a:xfrm>
          <a:prstGeom prst="rect">
            <a:avLst/>
          </a:prstGeom>
        </xdr:spPr>
      </xdr:pic>
      <xdr:sp macro="" textlink="">
        <xdr:nvSpPr>
          <xdr:cNvPr id="10" name="Rectangle 9">
            <a:extLst>
              <a:ext uri="{FF2B5EF4-FFF2-40B4-BE49-F238E27FC236}">
                <a16:creationId xmlns:a16="http://schemas.microsoft.com/office/drawing/2014/main" id="{8E161A73-F163-4F21-907B-A758F468363F}"/>
              </a:ext>
            </a:extLst>
          </xdr:cNvPr>
          <xdr:cNvSpPr/>
        </xdr:nvSpPr>
        <xdr:spPr>
          <a:xfrm flipH="1">
            <a:off x="7791449" y="3218191"/>
            <a:ext cx="1133474" cy="725159"/>
          </a:xfrm>
          <a:prstGeom prst="rect">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9AF45-5F24-48D1-A4D1-8113D98F7002}">
  <sheetPr>
    <tabColor rgb="FF002060"/>
  </sheetPr>
  <dimension ref="A1:AN31"/>
  <sheetViews>
    <sheetView tabSelected="1" workbookViewId="0">
      <selection activeCell="I13" sqref="I13"/>
    </sheetView>
  </sheetViews>
  <sheetFormatPr baseColWidth="10" defaultColWidth="8.83203125" defaultRowHeight="15" x14ac:dyDescent="0.2"/>
  <cols>
    <col min="1" max="1" width="12.1640625" customWidth="1"/>
    <col min="2" max="2" width="34.33203125" customWidth="1"/>
    <col min="3" max="3" width="33.5" customWidth="1"/>
  </cols>
  <sheetData>
    <row r="1" spans="1:40" s="1" customFormat="1" ht="66.75" customHeight="1" x14ac:dyDescent="0.2">
      <c r="C1" s="2" t="s">
        <v>0</v>
      </c>
    </row>
    <row r="2" spans="1:40" x14ac:dyDescent="0.2">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row>
    <row r="3" spans="1:40" s="4" customFormat="1" ht="21" x14ac:dyDescent="0.25">
      <c r="A3" s="3" t="s">
        <v>1</v>
      </c>
    </row>
    <row r="4" spans="1:40"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row>
    <row r="5" spans="1:40" ht="21" x14ac:dyDescent="0.25">
      <c r="A5" s="105" t="s">
        <v>5</v>
      </c>
      <c r="B5" s="106"/>
      <c r="C5" s="106"/>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6" spans="1:40" ht="20" x14ac:dyDescent="0.2">
      <c r="A6" s="101" t="s">
        <v>2</v>
      </c>
      <c r="B6" s="100" t="s">
        <v>3</v>
      </c>
      <c r="C6" s="100" t="s">
        <v>4</v>
      </c>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row>
    <row r="7" spans="1:40" ht="25" customHeight="1" x14ac:dyDescent="0.2">
      <c r="A7" s="70">
        <v>7.2</v>
      </c>
      <c r="B7" s="72" t="s">
        <v>120</v>
      </c>
      <c r="C7" s="72"/>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row>
    <row r="8" spans="1:40" ht="25" customHeight="1" x14ac:dyDescent="0.2">
      <c r="A8" s="70">
        <v>7.3</v>
      </c>
      <c r="B8" s="73" t="s">
        <v>121</v>
      </c>
      <c r="C8" s="72"/>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row>
    <row r="9" spans="1:40" ht="35" customHeight="1" x14ac:dyDescent="0.2">
      <c r="A9" s="70">
        <v>8.1999999999999993</v>
      </c>
      <c r="B9" s="73" t="s">
        <v>178</v>
      </c>
      <c r="C9" s="72"/>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50.25" customHeight="1" x14ac:dyDescent="0.2">
      <c r="A10" s="70">
        <v>8.3000000000000007</v>
      </c>
      <c r="B10" s="71" t="s">
        <v>179</v>
      </c>
      <c r="C10" s="71" t="s">
        <v>224</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ht="50.25" customHeight="1" x14ac:dyDescent="0.2">
      <c r="A11" s="70">
        <v>8.4</v>
      </c>
      <c r="B11" s="71" t="s">
        <v>180</v>
      </c>
      <c r="C11" s="71"/>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ht="50.25" customHeight="1" x14ac:dyDescent="0.2">
      <c r="A12" s="70">
        <v>8.5</v>
      </c>
      <c r="B12" s="71" t="s">
        <v>181</v>
      </c>
      <c r="C12" s="71" t="s">
        <v>225</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ht="50.25" customHeight="1" x14ac:dyDescent="0.2">
      <c r="A13" s="70">
        <v>8.6</v>
      </c>
      <c r="B13" s="71" t="s">
        <v>290</v>
      </c>
      <c r="C13" s="7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x14ac:dyDescent="0.2">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x14ac:dyDescent="0.2">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x14ac:dyDescent="0.2">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x14ac:dyDescent="0.2">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x14ac:dyDescent="0.2">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row r="20" spans="1:40" x14ac:dyDescent="0.2">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row>
    <row r="21" spans="1:40" x14ac:dyDescent="0.2">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row>
    <row r="22" spans="1:40"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row>
    <row r="23" spans="1:40" x14ac:dyDescent="0.2">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row>
    <row r="24" spans="1:40"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row>
    <row r="25" spans="1:40" x14ac:dyDescent="0.2">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row>
    <row r="26" spans="1:40" x14ac:dyDescent="0.2">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row>
    <row r="27" spans="1:40" x14ac:dyDescent="0.2">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row>
    <row r="28" spans="1:40" x14ac:dyDescent="0.2">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row>
    <row r="29" spans="1:40" x14ac:dyDescent="0.2">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row>
    <row r="30" spans="1:40" x14ac:dyDescent="0.2">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row>
    <row r="31" spans="1:40" x14ac:dyDescent="0.2">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row>
  </sheetData>
  <mergeCells count="1">
    <mergeCell ref="A5:C5"/>
  </mergeCells>
  <hyperlinks>
    <hyperlink ref="B7" location="'Enteric baseline (7.2)'!A1" display="Enteric fermentation baseline" xr:uid="{44B73882-4757-4DEF-8490-3ED0172E47FF}"/>
    <hyperlink ref="B8" location="'Soil carbon baseline (7.3)'!A1" display="Soil carbon sequestration baseline" xr:uid="{30076C75-EB36-48FF-85E3-9F85C4D60AF5}"/>
    <hyperlink ref="B9" location="'IP (8.2) STEP 1'!A1" display="Defining maximum implementation potential (STEP 1)" xr:uid="{CE570D9B-93EE-44C2-BE7D-C2512FAE5031}"/>
    <hyperlink ref="B10" location="'IP (8.2) STEP 2'!A1" display="Refining implementation potential based on policy design and national circumstances (STEP 2)" xr:uid="{51CB9017-F1DA-4CF1-91ED-05A4BD68E9EB}"/>
    <hyperlink ref="B11" location="'IP (8.2) STEP 3'!A1" display="Refining the implementation potential based on financial feasibility (STEP 3)" xr:uid="{AAAE5632-3578-4376-80F1-2904C964CD6F}"/>
    <hyperlink ref="B12" location="'IP (8.2) STEP 4'!A1" display="Refining the implementation potential based on other barriers (STEP 4)" xr:uid="{20696588-C460-4B03-835D-2AC2E31206B7}"/>
    <hyperlink ref="C10" location="'Identifying PD &amp; NC template'!A1" display="Policy design and national circumstances template" xr:uid="{2FEECBDC-C376-4AF8-8994-836E9D6AE4CC}"/>
    <hyperlink ref="C12" location="'Identifying barriers template'!A1" display="Institutional, cultural and physical barriers template" xr:uid="{1D8542F6-2DF4-4A9A-8BCD-40A67EEAD380}"/>
    <hyperlink ref="B13" location="'GHG impacts (8.6) STEP 5'!A1" display="Estimating GHG impacts (STEP 5)" xr:uid="{B9E49990-A563-4855-905F-27C246840B71}"/>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C42D1-0D7D-49CD-B13D-0E5CD8602F9E}">
  <sheetPr>
    <tabColor theme="0" tint="-0.499984740745262"/>
  </sheetPr>
  <dimension ref="A1:Q279"/>
  <sheetViews>
    <sheetView zoomScale="85" zoomScaleNormal="85" workbookViewId="0"/>
  </sheetViews>
  <sheetFormatPr baseColWidth="10" defaultColWidth="8.83203125" defaultRowHeight="15" x14ac:dyDescent="0.2"/>
  <cols>
    <col min="1" max="1" width="5.6640625" customWidth="1"/>
    <col min="2" max="2" width="69.1640625" customWidth="1"/>
    <col min="3" max="3" width="60" customWidth="1"/>
    <col min="4" max="5" width="10.83203125" customWidth="1"/>
    <col min="7" max="7" width="6.6640625" customWidth="1"/>
    <col min="8" max="8" width="40.5" customWidth="1"/>
    <col min="9" max="9" width="17.33203125" customWidth="1"/>
    <col min="10" max="10" width="26.5" customWidth="1"/>
    <col min="11" max="11" width="23.33203125" customWidth="1"/>
    <col min="12" max="12" width="23" customWidth="1"/>
    <col min="13" max="13" width="24.5" customWidth="1"/>
    <col min="14" max="14" width="29.83203125" customWidth="1"/>
    <col min="15" max="15" width="24.5" customWidth="1"/>
    <col min="16" max="16" width="33.6640625" customWidth="1"/>
    <col min="17" max="17" width="25.33203125" customWidth="1"/>
    <col min="18" max="18" width="11.1640625" customWidth="1"/>
    <col min="19" max="19" width="10.1640625" customWidth="1"/>
    <col min="21" max="21" width="26.1640625" customWidth="1"/>
    <col min="22" max="22" width="19.83203125" customWidth="1"/>
    <col min="23" max="23" width="29.83203125" customWidth="1"/>
    <col min="24" max="24" width="26.6640625" customWidth="1"/>
  </cols>
  <sheetData>
    <row r="1" spans="1:17" s="1" customFormat="1" ht="66.75" customHeight="1" x14ac:dyDescent="0.2">
      <c r="D1" s="2"/>
    </row>
    <row r="2" spans="1:17" x14ac:dyDescent="0.2">
      <c r="A2" s="5"/>
      <c r="B2" s="5"/>
      <c r="C2" s="5"/>
      <c r="D2" s="5"/>
      <c r="E2" s="5"/>
      <c r="F2" s="5"/>
      <c r="G2" s="5"/>
      <c r="H2" s="5"/>
      <c r="I2" s="5"/>
      <c r="J2" s="5"/>
      <c r="K2" s="5"/>
      <c r="L2" s="5"/>
      <c r="M2" s="5"/>
      <c r="N2" s="5"/>
      <c r="O2" s="5"/>
      <c r="P2" s="5"/>
      <c r="Q2" s="5"/>
    </row>
    <row r="3" spans="1:17" x14ac:dyDescent="0.2">
      <c r="A3" s="5"/>
      <c r="B3" s="5"/>
      <c r="C3" s="5"/>
      <c r="D3" s="5"/>
      <c r="E3" s="5"/>
      <c r="F3" s="5"/>
      <c r="G3" s="5"/>
      <c r="H3" s="5"/>
      <c r="I3" s="5"/>
      <c r="J3" s="5"/>
      <c r="K3" s="5"/>
      <c r="L3" s="5"/>
      <c r="M3" s="5"/>
      <c r="N3" s="5"/>
      <c r="O3" s="5"/>
      <c r="P3" s="5"/>
      <c r="Q3" s="5"/>
    </row>
    <row r="4" spans="1:17" x14ac:dyDescent="0.2">
      <c r="A4" s="5"/>
      <c r="B4" s="5"/>
      <c r="C4" s="5"/>
      <c r="D4" s="5"/>
      <c r="E4" s="5"/>
      <c r="F4" s="5"/>
      <c r="G4" s="5"/>
      <c r="H4" s="5"/>
      <c r="I4" s="5"/>
      <c r="J4" s="5"/>
      <c r="K4" s="5"/>
      <c r="L4" s="5"/>
      <c r="M4" s="5"/>
      <c r="N4" s="5"/>
      <c r="O4" s="5"/>
      <c r="P4" s="5"/>
      <c r="Q4" s="5"/>
    </row>
    <row r="5" spans="1:17" x14ac:dyDescent="0.2">
      <c r="A5" s="5"/>
      <c r="B5" s="5"/>
      <c r="C5" s="5"/>
      <c r="D5" s="5"/>
      <c r="E5" s="5"/>
      <c r="F5" s="5"/>
      <c r="G5" s="5"/>
      <c r="H5" s="5"/>
      <c r="I5" s="5"/>
      <c r="J5" s="5"/>
      <c r="K5" s="5"/>
      <c r="L5" s="5"/>
      <c r="M5" s="5"/>
      <c r="N5" s="5"/>
      <c r="O5" s="5"/>
      <c r="P5" s="5"/>
      <c r="Q5" s="5"/>
    </row>
    <row r="6" spans="1:17" x14ac:dyDescent="0.2">
      <c r="A6" s="5"/>
      <c r="B6" s="5"/>
      <c r="C6" s="5"/>
      <c r="D6" s="5"/>
      <c r="E6" s="5"/>
      <c r="F6" s="5"/>
      <c r="G6" s="5"/>
      <c r="H6" s="5"/>
      <c r="I6" s="5"/>
      <c r="J6" s="5"/>
      <c r="K6" s="5"/>
      <c r="L6" s="5"/>
      <c r="M6" s="5"/>
      <c r="N6" s="5"/>
      <c r="O6" s="5"/>
      <c r="P6" s="5"/>
      <c r="Q6" s="5"/>
    </row>
    <row r="7" spans="1:17" x14ac:dyDescent="0.2">
      <c r="A7" s="5"/>
      <c r="B7" s="5"/>
      <c r="C7" s="5"/>
      <c r="D7" s="5"/>
      <c r="E7" s="5"/>
      <c r="F7" s="5"/>
      <c r="G7" s="5"/>
      <c r="H7" s="5"/>
      <c r="I7" s="5"/>
      <c r="J7" s="5"/>
      <c r="K7" s="5"/>
      <c r="L7" s="5"/>
      <c r="M7" s="5"/>
      <c r="N7" s="5"/>
      <c r="O7" s="5"/>
      <c r="P7" s="5"/>
      <c r="Q7" s="5"/>
    </row>
    <row r="8" spans="1:17" x14ac:dyDescent="0.2">
      <c r="A8" s="5"/>
      <c r="B8" s="5"/>
      <c r="C8" s="5"/>
      <c r="D8" s="5"/>
      <c r="E8" s="5"/>
      <c r="F8" s="5"/>
      <c r="G8" s="5"/>
      <c r="H8" s="5"/>
      <c r="I8" s="5"/>
      <c r="J8" s="5"/>
      <c r="K8" s="5"/>
      <c r="L8" s="5"/>
      <c r="M8" s="5"/>
      <c r="N8" s="5"/>
      <c r="O8" s="5"/>
      <c r="P8" s="5"/>
      <c r="Q8" s="5"/>
    </row>
    <row r="9" spans="1:17" x14ac:dyDescent="0.2">
      <c r="A9" s="5"/>
      <c r="B9" s="5"/>
      <c r="C9" s="5"/>
      <c r="D9" s="5"/>
      <c r="E9" s="5"/>
      <c r="F9" s="5"/>
      <c r="G9" s="5"/>
      <c r="H9" s="5"/>
      <c r="I9" s="5"/>
      <c r="J9" s="5"/>
      <c r="K9" s="5"/>
      <c r="L9" s="5"/>
      <c r="M9" s="5"/>
      <c r="N9" s="5"/>
      <c r="O9" s="5"/>
      <c r="P9" s="5"/>
      <c r="Q9" s="5"/>
    </row>
    <row r="10" spans="1:17" x14ac:dyDescent="0.2">
      <c r="A10" s="5"/>
      <c r="B10" s="5"/>
      <c r="C10" s="5"/>
      <c r="D10" s="5"/>
      <c r="E10" s="5"/>
      <c r="F10" s="5"/>
      <c r="G10" s="5"/>
      <c r="H10" s="5"/>
      <c r="I10" s="5"/>
      <c r="J10" s="5"/>
      <c r="K10" s="5"/>
      <c r="L10" s="5"/>
      <c r="M10" s="5"/>
      <c r="N10" s="5"/>
      <c r="O10" s="5"/>
      <c r="P10" s="5"/>
      <c r="Q10" s="5"/>
    </row>
    <row r="11" spans="1:17" x14ac:dyDescent="0.2">
      <c r="A11" s="5"/>
      <c r="B11" s="5"/>
      <c r="C11" s="5"/>
      <c r="D11" s="5"/>
      <c r="E11" s="5"/>
      <c r="F11" s="5"/>
      <c r="G11" s="5"/>
      <c r="H11" s="5"/>
      <c r="I11" s="5"/>
      <c r="J11" s="5"/>
      <c r="K11" s="5"/>
      <c r="L11" s="5"/>
      <c r="M11" s="5"/>
      <c r="N11" s="5"/>
      <c r="O11" s="5"/>
      <c r="P11" s="5"/>
      <c r="Q11" s="5"/>
    </row>
    <row r="12" spans="1:17" x14ac:dyDescent="0.2">
      <c r="A12" s="5"/>
      <c r="B12" s="5"/>
      <c r="C12" s="5"/>
      <c r="D12" s="5"/>
      <c r="E12" s="5"/>
      <c r="F12" s="5"/>
      <c r="G12" s="5"/>
      <c r="H12" s="5"/>
      <c r="I12" s="5"/>
      <c r="J12" s="5"/>
      <c r="K12" s="5"/>
      <c r="L12" s="5"/>
      <c r="M12" s="5"/>
      <c r="N12" s="5"/>
      <c r="O12" s="5"/>
      <c r="P12" s="5"/>
      <c r="Q12" s="5"/>
    </row>
    <row r="13" spans="1:17" x14ac:dyDescent="0.2">
      <c r="A13" s="5"/>
      <c r="B13" s="5"/>
      <c r="C13" s="5"/>
      <c r="D13" s="5"/>
      <c r="E13" s="5"/>
      <c r="F13" s="5"/>
      <c r="G13" s="5"/>
      <c r="H13" s="5"/>
      <c r="I13" s="5"/>
      <c r="J13" s="5"/>
      <c r="K13" s="5"/>
      <c r="L13" s="5"/>
      <c r="M13" s="5"/>
      <c r="N13" s="5"/>
      <c r="O13" s="5"/>
      <c r="P13" s="5"/>
      <c r="Q13" s="5"/>
    </row>
    <row r="14" spans="1:17" x14ac:dyDescent="0.2">
      <c r="A14" s="5"/>
      <c r="B14" s="5"/>
      <c r="C14" s="5"/>
      <c r="D14" s="5"/>
      <c r="E14" s="5"/>
      <c r="F14" s="5"/>
      <c r="G14" s="5"/>
      <c r="H14" s="5"/>
      <c r="I14" s="5"/>
      <c r="J14" s="5"/>
      <c r="K14" s="5"/>
      <c r="L14" s="5"/>
      <c r="M14" s="5"/>
      <c r="N14" s="5"/>
      <c r="O14" s="5"/>
      <c r="P14" s="5"/>
      <c r="Q14" s="5"/>
    </row>
    <row r="15" spans="1:17" x14ac:dyDescent="0.2">
      <c r="A15" s="5"/>
      <c r="B15" s="5"/>
      <c r="C15" s="5"/>
      <c r="D15" s="5"/>
      <c r="E15" s="5"/>
      <c r="F15" s="5"/>
      <c r="G15" s="5"/>
      <c r="H15" s="5"/>
      <c r="I15" s="5"/>
      <c r="J15" s="5"/>
      <c r="K15" s="5"/>
      <c r="L15" s="5"/>
      <c r="M15" s="5"/>
      <c r="N15" s="5"/>
      <c r="O15" s="5"/>
      <c r="P15" s="5"/>
      <c r="Q15" s="5"/>
    </row>
    <row r="16" spans="1:17" x14ac:dyDescent="0.2">
      <c r="A16" s="5"/>
      <c r="B16" s="5"/>
      <c r="C16" s="5"/>
      <c r="D16" s="5"/>
      <c r="E16" s="5"/>
      <c r="F16" s="5"/>
      <c r="G16" s="5"/>
      <c r="H16" s="5"/>
      <c r="I16" s="5"/>
      <c r="J16" s="5"/>
      <c r="K16" s="5"/>
      <c r="L16" s="5"/>
      <c r="M16" s="5"/>
      <c r="N16" s="5"/>
      <c r="O16" s="5"/>
      <c r="P16" s="5"/>
      <c r="Q16" s="5"/>
    </row>
    <row r="17" spans="1:17" x14ac:dyDescent="0.2">
      <c r="A17" s="5"/>
      <c r="B17" s="5"/>
      <c r="C17" s="5"/>
      <c r="D17" s="5"/>
      <c r="E17" s="5"/>
      <c r="F17" s="5"/>
      <c r="G17" s="5"/>
      <c r="H17" s="5"/>
      <c r="I17" s="5"/>
      <c r="J17" s="5"/>
      <c r="K17" s="5"/>
      <c r="L17" s="5"/>
      <c r="M17" s="5"/>
      <c r="N17" s="5"/>
      <c r="O17" s="5"/>
      <c r="P17" s="5"/>
      <c r="Q17" s="5"/>
    </row>
    <row r="18" spans="1:17" x14ac:dyDescent="0.2">
      <c r="A18" s="5"/>
      <c r="B18" s="5"/>
      <c r="C18" s="5"/>
      <c r="D18" s="5"/>
      <c r="E18" s="5"/>
      <c r="F18" s="5"/>
      <c r="G18" s="5"/>
      <c r="H18" s="5"/>
      <c r="I18" s="5"/>
      <c r="J18" s="5"/>
      <c r="K18" s="5"/>
      <c r="L18" s="5"/>
      <c r="M18" s="5"/>
      <c r="N18" s="5"/>
      <c r="O18" s="5"/>
      <c r="P18" s="5"/>
      <c r="Q18" s="5"/>
    </row>
    <row r="19" spans="1:17" x14ac:dyDescent="0.2">
      <c r="A19" s="5"/>
      <c r="B19" s="5"/>
      <c r="C19" s="5"/>
      <c r="D19" s="5"/>
      <c r="E19" s="5"/>
      <c r="F19" s="5"/>
      <c r="G19" s="5"/>
      <c r="H19" s="5"/>
      <c r="I19" s="5"/>
      <c r="J19" s="5"/>
      <c r="K19" s="5"/>
      <c r="L19" s="5"/>
      <c r="M19" s="5"/>
      <c r="N19" s="5"/>
      <c r="O19" s="5"/>
      <c r="P19" s="5"/>
      <c r="Q19" s="5"/>
    </row>
    <row r="20" spans="1:17" x14ac:dyDescent="0.2">
      <c r="A20" s="5"/>
      <c r="B20" s="5"/>
      <c r="C20" s="5"/>
      <c r="D20" s="5"/>
      <c r="E20" s="5"/>
      <c r="F20" s="5"/>
      <c r="G20" s="5"/>
      <c r="H20" s="5"/>
      <c r="I20" s="5"/>
      <c r="J20" s="5"/>
      <c r="K20" s="5"/>
      <c r="L20" s="5"/>
      <c r="M20" s="5"/>
      <c r="N20" s="5"/>
      <c r="O20" s="5"/>
      <c r="P20" s="5"/>
      <c r="Q20" s="5"/>
    </row>
    <row r="21" spans="1:17" x14ac:dyDescent="0.2">
      <c r="A21" s="5"/>
      <c r="B21" s="5"/>
      <c r="C21" s="5"/>
      <c r="D21" s="5"/>
      <c r="E21" s="5"/>
      <c r="F21" s="5"/>
      <c r="G21" s="5"/>
      <c r="H21" s="5"/>
      <c r="I21" s="5"/>
      <c r="J21" s="5"/>
      <c r="K21" s="5"/>
      <c r="L21" s="5"/>
      <c r="M21" s="5"/>
      <c r="N21" s="5"/>
      <c r="O21" s="5"/>
      <c r="P21" s="5"/>
      <c r="Q21" s="5"/>
    </row>
    <row r="22" spans="1:17" x14ac:dyDescent="0.2">
      <c r="A22" s="5"/>
      <c r="B22" s="5"/>
      <c r="C22" s="5"/>
      <c r="D22" s="5"/>
      <c r="E22" s="5"/>
      <c r="F22" s="5"/>
      <c r="G22" s="5"/>
      <c r="H22" s="5"/>
      <c r="I22" s="5"/>
      <c r="J22" s="5"/>
      <c r="K22" s="5"/>
      <c r="L22" s="5"/>
      <c r="M22" s="5"/>
      <c r="N22" s="5"/>
      <c r="O22" s="5"/>
      <c r="P22" s="5"/>
      <c r="Q22" s="5"/>
    </row>
    <row r="23" spans="1:17" x14ac:dyDescent="0.2">
      <c r="A23" s="5"/>
      <c r="B23" s="5"/>
      <c r="C23" s="5"/>
      <c r="D23" s="5"/>
      <c r="E23" s="5"/>
      <c r="F23" s="5"/>
      <c r="G23" s="5"/>
      <c r="H23" s="5"/>
      <c r="I23" s="5"/>
      <c r="J23" s="5"/>
      <c r="K23" s="5"/>
      <c r="L23" s="5"/>
      <c r="M23" s="5"/>
      <c r="N23" s="5"/>
      <c r="O23" s="5"/>
      <c r="P23" s="5"/>
      <c r="Q23" s="5"/>
    </row>
    <row r="24" spans="1:17" x14ac:dyDescent="0.2">
      <c r="A24" s="5"/>
      <c r="B24" s="5"/>
      <c r="C24" s="5"/>
      <c r="D24" s="5"/>
      <c r="E24" s="5"/>
      <c r="F24" s="5"/>
      <c r="G24" s="5"/>
      <c r="H24" s="5"/>
      <c r="I24" s="5"/>
      <c r="J24" s="5"/>
      <c r="K24" s="5"/>
      <c r="L24" s="5"/>
      <c r="M24" s="5"/>
      <c r="N24" s="5"/>
      <c r="O24" s="5"/>
      <c r="P24" s="5"/>
      <c r="Q24" s="5"/>
    </row>
    <row r="25" spans="1:17" x14ac:dyDescent="0.2">
      <c r="A25" s="5"/>
      <c r="B25" s="5"/>
      <c r="C25" s="5"/>
      <c r="D25" s="5"/>
      <c r="E25" s="5"/>
      <c r="F25" s="5"/>
      <c r="G25" s="5"/>
      <c r="H25" s="5"/>
      <c r="I25" s="5"/>
      <c r="J25" s="5"/>
      <c r="K25" s="5"/>
      <c r="L25" s="5"/>
      <c r="M25" s="5"/>
      <c r="N25" s="5"/>
      <c r="O25" s="5"/>
      <c r="P25" s="5"/>
      <c r="Q25" s="5"/>
    </row>
    <row r="26" spans="1:17" x14ac:dyDescent="0.2">
      <c r="A26" s="5"/>
      <c r="B26" s="5"/>
      <c r="C26" s="5"/>
      <c r="D26" s="5"/>
      <c r="E26" s="5"/>
      <c r="F26" s="5"/>
      <c r="G26" s="5"/>
      <c r="H26" s="5"/>
      <c r="I26" s="5"/>
      <c r="J26" s="5"/>
      <c r="K26" s="5"/>
      <c r="L26" s="5"/>
      <c r="M26" s="5"/>
      <c r="N26" s="5"/>
      <c r="O26" s="5"/>
      <c r="P26" s="5"/>
      <c r="Q26" s="5"/>
    </row>
    <row r="27" spans="1:17" x14ac:dyDescent="0.2">
      <c r="A27" s="5"/>
      <c r="B27" s="5"/>
      <c r="C27" s="5"/>
      <c r="D27" s="5"/>
      <c r="E27" s="5"/>
      <c r="F27" s="5"/>
      <c r="G27" s="5"/>
      <c r="H27" s="5"/>
      <c r="I27" s="5"/>
      <c r="J27" s="5"/>
      <c r="K27" s="5"/>
      <c r="L27" s="5"/>
      <c r="M27" s="5"/>
      <c r="N27" s="5"/>
      <c r="O27" s="5"/>
      <c r="P27" s="5"/>
      <c r="Q27" s="5"/>
    </row>
    <row r="28" spans="1:17" x14ac:dyDescent="0.2">
      <c r="A28" s="5"/>
      <c r="B28" s="5"/>
      <c r="C28" s="5"/>
      <c r="D28" s="5"/>
      <c r="E28" s="5"/>
      <c r="F28" s="5"/>
      <c r="G28" s="5"/>
      <c r="H28" s="5"/>
      <c r="I28" s="5"/>
      <c r="J28" s="5"/>
      <c r="K28" s="5"/>
      <c r="L28" s="5"/>
      <c r="M28" s="5"/>
      <c r="N28" s="5"/>
      <c r="O28" s="5"/>
      <c r="P28" s="5"/>
      <c r="Q28" s="5"/>
    </row>
    <row r="29" spans="1:17" x14ac:dyDescent="0.2">
      <c r="A29" s="5"/>
      <c r="B29" s="5"/>
      <c r="C29" s="5"/>
      <c r="D29" s="5"/>
      <c r="E29" s="5"/>
      <c r="F29" s="5"/>
      <c r="G29" s="5"/>
      <c r="H29" s="5"/>
      <c r="I29" s="5"/>
      <c r="J29" s="5"/>
      <c r="K29" s="5"/>
      <c r="L29" s="5"/>
      <c r="M29" s="5"/>
      <c r="N29" s="5"/>
      <c r="O29" s="5"/>
      <c r="P29" s="5"/>
      <c r="Q29" s="5"/>
    </row>
    <row r="30" spans="1:17" s="4" customFormat="1" ht="21" x14ac:dyDescent="0.25">
      <c r="A30" s="3" t="s">
        <v>223</v>
      </c>
      <c r="B30" s="3"/>
    </row>
    <row r="31" spans="1:17" x14ac:dyDescent="0.2">
      <c r="A31" s="91"/>
      <c r="B31" s="91"/>
      <c r="C31" s="91"/>
      <c r="D31" s="91"/>
      <c r="E31" s="91"/>
      <c r="F31" s="91"/>
      <c r="G31" s="91"/>
      <c r="H31" s="91"/>
      <c r="I31" s="91"/>
      <c r="J31" s="91"/>
      <c r="K31" s="91"/>
      <c r="L31" s="91"/>
      <c r="M31" s="91"/>
      <c r="N31" s="91"/>
      <c r="O31" s="91"/>
    </row>
    <row r="32" spans="1:17" ht="19" x14ac:dyDescent="0.2">
      <c r="A32" s="152" t="s">
        <v>128</v>
      </c>
      <c r="B32" s="152"/>
      <c r="C32" s="90" t="s">
        <v>221</v>
      </c>
      <c r="D32" s="12" t="s">
        <v>18</v>
      </c>
      <c r="E32" s="91"/>
      <c r="F32" s="91"/>
      <c r="G32" s="91"/>
      <c r="H32" s="91"/>
      <c r="I32" s="91"/>
      <c r="J32" s="91"/>
      <c r="K32" s="91"/>
      <c r="L32" s="91"/>
      <c r="M32" s="91"/>
      <c r="N32" s="91"/>
      <c r="O32" s="91"/>
    </row>
    <row r="33" spans="1:15" ht="17" x14ac:dyDescent="0.2">
      <c r="A33" s="144" t="s">
        <v>129</v>
      </c>
      <c r="B33" s="144"/>
      <c r="C33" s="144"/>
      <c r="D33" s="144"/>
      <c r="E33" s="91"/>
      <c r="F33" s="91"/>
      <c r="G33" s="91"/>
      <c r="H33" s="91"/>
      <c r="I33" s="91"/>
      <c r="J33" s="91"/>
      <c r="K33" s="91"/>
      <c r="L33" s="91"/>
      <c r="M33" s="91"/>
      <c r="N33" s="91"/>
      <c r="O33" s="91"/>
    </row>
    <row r="34" spans="1:15" ht="32" x14ac:dyDescent="0.2">
      <c r="A34" s="68" t="s">
        <v>22</v>
      </c>
      <c r="B34" s="69" t="s">
        <v>130</v>
      </c>
      <c r="C34" s="50"/>
      <c r="D34" s="17"/>
      <c r="E34" s="91"/>
      <c r="F34" s="91"/>
      <c r="G34" s="91"/>
      <c r="H34" s="91"/>
      <c r="I34" s="91"/>
      <c r="J34" s="91"/>
      <c r="K34" s="91"/>
      <c r="L34" s="91"/>
      <c r="M34" s="91"/>
      <c r="N34" s="91"/>
      <c r="O34" s="91"/>
    </row>
    <row r="35" spans="1:15" ht="48" x14ac:dyDescent="0.2">
      <c r="A35" s="68" t="s">
        <v>23</v>
      </c>
      <c r="B35" s="69" t="s">
        <v>131</v>
      </c>
      <c r="C35" s="50"/>
      <c r="D35" s="17"/>
      <c r="E35" s="91"/>
      <c r="F35" s="91"/>
      <c r="G35" s="91"/>
      <c r="H35" s="91"/>
      <c r="I35" s="91"/>
      <c r="J35" s="91"/>
      <c r="K35" s="91"/>
      <c r="L35" s="91"/>
      <c r="M35" s="91"/>
      <c r="N35" s="91"/>
      <c r="O35" s="91"/>
    </row>
    <row r="36" spans="1:15" ht="17" x14ac:dyDescent="0.2">
      <c r="A36" s="141" t="s">
        <v>132</v>
      </c>
      <c r="B36" s="141"/>
      <c r="C36" s="141"/>
      <c r="D36" s="141"/>
      <c r="E36" s="91"/>
      <c r="F36" s="91"/>
      <c r="G36" s="91"/>
      <c r="H36" s="91"/>
      <c r="I36" s="91"/>
      <c r="J36" s="91"/>
      <c r="K36" s="91"/>
      <c r="L36" s="91"/>
      <c r="M36" s="91"/>
      <c r="N36" s="91"/>
      <c r="O36" s="91"/>
    </row>
    <row r="37" spans="1:15" ht="16" x14ac:dyDescent="0.2">
      <c r="A37" s="68" t="s">
        <v>22</v>
      </c>
      <c r="B37" s="69" t="s">
        <v>133</v>
      </c>
      <c r="C37" s="50"/>
      <c r="D37" s="17"/>
      <c r="E37" s="91"/>
      <c r="F37" s="91"/>
      <c r="G37" s="91"/>
      <c r="H37" s="91"/>
      <c r="I37" s="91"/>
      <c r="J37" s="91"/>
      <c r="K37" s="91"/>
      <c r="L37" s="91"/>
      <c r="M37" s="91"/>
      <c r="N37" s="91"/>
      <c r="O37" s="91"/>
    </row>
    <row r="38" spans="1:15" ht="16" x14ac:dyDescent="0.2">
      <c r="A38" s="68" t="s">
        <v>23</v>
      </c>
      <c r="B38" s="69" t="s">
        <v>134</v>
      </c>
      <c r="C38" s="50"/>
      <c r="D38" s="17"/>
      <c r="E38" s="91"/>
      <c r="F38" s="91"/>
      <c r="G38" s="91"/>
      <c r="H38" s="91"/>
      <c r="I38" s="91"/>
      <c r="J38" s="91"/>
      <c r="K38" s="91"/>
      <c r="L38" s="91"/>
      <c r="M38" s="91"/>
      <c r="N38" s="91"/>
      <c r="O38" s="91"/>
    </row>
    <row r="39" spans="1:15" ht="16" x14ac:dyDescent="0.2">
      <c r="A39" s="68" t="s">
        <v>24</v>
      </c>
      <c r="B39" s="69" t="s">
        <v>135</v>
      </c>
      <c r="C39" s="50"/>
      <c r="D39" s="17"/>
      <c r="E39" s="91"/>
      <c r="F39" s="91"/>
      <c r="G39" s="91"/>
      <c r="H39" s="91"/>
      <c r="I39" s="91"/>
      <c r="J39" s="91"/>
      <c r="K39" s="91"/>
      <c r="L39" s="91"/>
      <c r="M39" s="91"/>
      <c r="N39" s="91"/>
      <c r="O39" s="91"/>
    </row>
    <row r="40" spans="1:15" ht="48" x14ac:dyDescent="0.2">
      <c r="A40" s="68" t="s">
        <v>25</v>
      </c>
      <c r="B40" s="69" t="s">
        <v>137</v>
      </c>
      <c r="C40" s="50"/>
      <c r="D40" s="17"/>
      <c r="E40" s="91"/>
      <c r="F40" s="91"/>
      <c r="G40" s="91"/>
      <c r="H40" s="91"/>
      <c r="I40" s="91"/>
      <c r="J40" s="91"/>
      <c r="K40" s="91"/>
      <c r="L40" s="91"/>
      <c r="M40" s="91"/>
      <c r="N40" s="91"/>
      <c r="O40" s="91"/>
    </row>
    <row r="41" spans="1:15" ht="32" x14ac:dyDescent="0.2">
      <c r="A41" s="68" t="s">
        <v>26</v>
      </c>
      <c r="B41" s="69" t="s">
        <v>138</v>
      </c>
      <c r="C41" s="50"/>
      <c r="D41" s="17"/>
      <c r="E41" s="91"/>
      <c r="F41" s="91"/>
      <c r="G41" s="91"/>
      <c r="H41" s="91"/>
      <c r="I41" s="91"/>
      <c r="J41" s="91"/>
      <c r="K41" s="91"/>
      <c r="L41" s="91"/>
      <c r="M41" s="91"/>
      <c r="N41" s="91"/>
      <c r="O41" s="91"/>
    </row>
    <row r="42" spans="1:15" ht="16" x14ac:dyDescent="0.2">
      <c r="A42" s="68" t="s">
        <v>136</v>
      </c>
      <c r="B42" s="69" t="s">
        <v>139</v>
      </c>
      <c r="C42" s="50"/>
      <c r="D42" s="17"/>
      <c r="E42" s="91"/>
      <c r="F42" s="91"/>
      <c r="G42" s="91"/>
      <c r="H42" s="91"/>
      <c r="I42" s="91"/>
      <c r="J42" s="91"/>
      <c r="K42" s="91"/>
      <c r="L42" s="91"/>
      <c r="M42" s="91"/>
      <c r="N42" s="91"/>
      <c r="O42" s="91"/>
    </row>
    <row r="43" spans="1:15" ht="17" x14ac:dyDescent="0.2">
      <c r="A43" s="140" t="s">
        <v>140</v>
      </c>
      <c r="B43" s="140"/>
      <c r="C43" s="140"/>
      <c r="D43" s="140"/>
      <c r="E43" s="91"/>
      <c r="F43" s="91"/>
      <c r="G43" s="91"/>
      <c r="H43" s="91"/>
      <c r="I43" s="91"/>
      <c r="J43" s="91"/>
      <c r="K43" s="91"/>
      <c r="L43" s="91"/>
      <c r="M43" s="91"/>
      <c r="N43" s="91"/>
      <c r="O43" s="91"/>
    </row>
    <row r="44" spans="1:15" ht="16" x14ac:dyDescent="0.2">
      <c r="A44" s="68" t="s">
        <v>22</v>
      </c>
      <c r="B44" s="69" t="s">
        <v>141</v>
      </c>
      <c r="C44" s="50"/>
      <c r="D44" s="17"/>
      <c r="E44" s="91"/>
      <c r="F44" s="91"/>
      <c r="G44" s="91"/>
      <c r="H44" s="91"/>
      <c r="I44" s="91"/>
      <c r="J44" s="91"/>
      <c r="K44" s="91"/>
      <c r="L44" s="91"/>
      <c r="M44" s="91"/>
      <c r="N44" s="91"/>
      <c r="O44" s="91"/>
    </row>
    <row r="45" spans="1:15" ht="16" x14ac:dyDescent="0.2">
      <c r="A45" s="68" t="s">
        <v>23</v>
      </c>
      <c r="B45" s="69" t="s">
        <v>142</v>
      </c>
      <c r="C45" s="50"/>
      <c r="D45" s="17"/>
      <c r="E45" s="91"/>
      <c r="F45" s="91"/>
      <c r="G45" s="91"/>
      <c r="H45" s="91"/>
      <c r="I45" s="91"/>
      <c r="J45" s="91"/>
      <c r="K45" s="91"/>
      <c r="L45" s="91"/>
      <c r="M45" s="91"/>
      <c r="N45" s="91"/>
      <c r="O45" s="91"/>
    </row>
    <row r="46" spans="1:15" ht="16" x14ac:dyDescent="0.2">
      <c r="A46" s="68" t="s">
        <v>24</v>
      </c>
      <c r="B46" s="69" t="s">
        <v>143</v>
      </c>
      <c r="C46" s="50"/>
      <c r="D46" s="17"/>
      <c r="E46" s="91"/>
      <c r="F46" s="91"/>
      <c r="G46" s="91"/>
      <c r="H46" s="91"/>
      <c r="I46" s="91"/>
      <c r="J46" s="91"/>
      <c r="K46" s="91"/>
      <c r="L46" s="91"/>
      <c r="M46" s="91"/>
      <c r="N46" s="91"/>
      <c r="O46" s="91"/>
    </row>
    <row r="47" spans="1:15" x14ac:dyDescent="0.2">
      <c r="A47" s="91"/>
      <c r="B47" s="91"/>
      <c r="C47" s="91"/>
      <c r="D47" s="91"/>
      <c r="E47" s="91"/>
      <c r="F47" s="91"/>
      <c r="G47" s="91"/>
      <c r="H47" s="91"/>
      <c r="I47" s="91"/>
      <c r="J47" s="91"/>
      <c r="K47" s="91"/>
      <c r="L47" s="91"/>
      <c r="M47" s="91"/>
      <c r="N47" s="91"/>
      <c r="O47" s="91"/>
    </row>
    <row r="48" spans="1:15" x14ac:dyDescent="0.2">
      <c r="A48" s="91"/>
      <c r="B48" s="91"/>
      <c r="C48" s="91"/>
      <c r="D48" s="91"/>
      <c r="E48" s="91"/>
      <c r="F48" s="91"/>
      <c r="G48" s="91"/>
      <c r="H48" s="91"/>
      <c r="I48" s="91"/>
      <c r="J48" s="91"/>
      <c r="K48" s="91"/>
      <c r="L48" s="91"/>
      <c r="M48" s="91"/>
      <c r="N48" s="91"/>
      <c r="O48" s="91"/>
    </row>
    <row r="49" spans="1:15" x14ac:dyDescent="0.2">
      <c r="A49" s="91"/>
      <c r="B49" s="91"/>
      <c r="C49" s="91"/>
      <c r="D49" s="91"/>
      <c r="E49" s="91"/>
      <c r="F49" s="91"/>
      <c r="G49" s="91"/>
      <c r="H49" s="91"/>
      <c r="I49" s="91"/>
      <c r="J49" s="91"/>
      <c r="K49" s="91"/>
      <c r="L49" s="91"/>
      <c r="M49" s="91"/>
      <c r="N49" s="91"/>
      <c r="O49" s="91"/>
    </row>
    <row r="50" spans="1:15" x14ac:dyDescent="0.2">
      <c r="A50" s="91"/>
      <c r="B50" s="91"/>
      <c r="C50" s="91"/>
      <c r="D50" s="91"/>
      <c r="E50" s="91"/>
      <c r="F50" s="91"/>
      <c r="G50" s="91"/>
      <c r="H50" s="91"/>
      <c r="I50" s="91"/>
      <c r="J50" s="91"/>
      <c r="K50" s="91"/>
      <c r="L50" s="91"/>
      <c r="M50" s="91"/>
      <c r="N50" s="91"/>
      <c r="O50" s="91"/>
    </row>
    <row r="51" spans="1:15" x14ac:dyDescent="0.2">
      <c r="A51" s="91"/>
      <c r="B51" s="91"/>
      <c r="C51" s="91"/>
      <c r="D51" s="91"/>
      <c r="E51" s="91"/>
      <c r="F51" s="91"/>
      <c r="G51" s="91"/>
      <c r="H51" s="91"/>
      <c r="I51" s="91"/>
      <c r="J51" s="91"/>
      <c r="K51" s="91"/>
      <c r="L51" s="91"/>
      <c r="M51" s="91"/>
      <c r="N51" s="91"/>
      <c r="O51" s="91"/>
    </row>
    <row r="52" spans="1:15" x14ac:dyDescent="0.2">
      <c r="A52" s="91"/>
      <c r="B52" s="91"/>
      <c r="C52" s="91"/>
      <c r="D52" s="91"/>
      <c r="E52" s="91"/>
      <c r="F52" s="91"/>
      <c r="G52" s="91"/>
      <c r="H52" s="91"/>
      <c r="I52" s="91"/>
      <c r="J52" s="91"/>
      <c r="K52" s="91"/>
      <c r="L52" s="91"/>
      <c r="M52" s="91"/>
      <c r="N52" s="91"/>
      <c r="O52" s="91"/>
    </row>
    <row r="53" spans="1:15" x14ac:dyDescent="0.2">
      <c r="A53" s="91"/>
      <c r="B53" s="91"/>
      <c r="C53" s="91"/>
      <c r="D53" s="91"/>
      <c r="E53" s="91"/>
      <c r="F53" s="91"/>
      <c r="G53" s="91"/>
      <c r="H53" s="91"/>
      <c r="I53" s="91"/>
      <c r="J53" s="91"/>
      <c r="K53" s="91"/>
      <c r="L53" s="91"/>
      <c r="M53" s="91"/>
      <c r="N53" s="91"/>
      <c r="O53" s="91"/>
    </row>
    <row r="54" spans="1:15" x14ac:dyDescent="0.2">
      <c r="A54" s="91"/>
      <c r="B54" s="91"/>
      <c r="C54" s="91"/>
      <c r="D54" s="91"/>
      <c r="E54" s="91"/>
      <c r="F54" s="91"/>
      <c r="G54" s="91"/>
      <c r="H54" s="91"/>
      <c r="I54" s="91"/>
      <c r="J54" s="91"/>
      <c r="K54" s="91"/>
      <c r="L54" s="91"/>
      <c r="M54" s="91"/>
      <c r="N54" s="91"/>
      <c r="O54" s="91"/>
    </row>
    <row r="55" spans="1:15" x14ac:dyDescent="0.2">
      <c r="A55" s="91"/>
      <c r="B55" s="91"/>
      <c r="C55" s="91"/>
      <c r="D55" s="91"/>
      <c r="E55" s="91"/>
      <c r="F55" s="91"/>
      <c r="G55" s="91"/>
      <c r="H55" s="91"/>
      <c r="I55" s="91"/>
      <c r="J55" s="91"/>
      <c r="K55" s="91"/>
      <c r="L55" s="91"/>
      <c r="M55" s="91"/>
      <c r="N55" s="91"/>
      <c r="O55" s="91"/>
    </row>
    <row r="56" spans="1:15" x14ac:dyDescent="0.2">
      <c r="A56" s="91"/>
      <c r="B56" s="91"/>
      <c r="C56" s="91"/>
      <c r="D56" s="91"/>
      <c r="E56" s="91"/>
      <c r="F56" s="91"/>
      <c r="G56" s="91"/>
      <c r="H56" s="91"/>
      <c r="I56" s="91"/>
      <c r="J56" s="91"/>
      <c r="K56" s="91"/>
      <c r="L56" s="91"/>
      <c r="M56" s="91"/>
      <c r="N56" s="91"/>
      <c r="O56" s="91"/>
    </row>
    <row r="57" spans="1:15" x14ac:dyDescent="0.2">
      <c r="A57" s="91"/>
      <c r="B57" s="91"/>
      <c r="C57" s="91"/>
      <c r="D57" s="91"/>
      <c r="E57" s="91"/>
      <c r="F57" s="91"/>
      <c r="G57" s="91"/>
      <c r="H57" s="91"/>
      <c r="I57" s="91"/>
      <c r="J57" s="91"/>
      <c r="K57" s="91"/>
      <c r="L57" s="91"/>
      <c r="M57" s="91"/>
      <c r="N57" s="91"/>
      <c r="O57" s="91"/>
    </row>
    <row r="58" spans="1:15" x14ac:dyDescent="0.2">
      <c r="A58" s="91"/>
      <c r="B58" s="91"/>
      <c r="C58" s="91"/>
      <c r="D58" s="91"/>
      <c r="E58" s="91"/>
      <c r="F58" s="91"/>
      <c r="G58" s="91"/>
      <c r="H58" s="91"/>
      <c r="I58" s="91"/>
      <c r="J58" s="91"/>
      <c r="K58" s="91"/>
      <c r="L58" s="91"/>
      <c r="M58" s="91"/>
      <c r="N58" s="91"/>
      <c r="O58" s="91"/>
    </row>
    <row r="59" spans="1:15" x14ac:dyDescent="0.2">
      <c r="A59" s="91"/>
      <c r="B59" s="91"/>
      <c r="C59" s="91"/>
      <c r="D59" s="91"/>
      <c r="E59" s="91"/>
      <c r="F59" s="91"/>
      <c r="G59" s="91"/>
      <c r="H59" s="91"/>
      <c r="I59" s="91"/>
      <c r="J59" s="91"/>
      <c r="K59" s="91"/>
      <c r="L59" s="91"/>
      <c r="M59" s="91"/>
      <c r="N59" s="91"/>
      <c r="O59" s="91"/>
    </row>
    <row r="60" spans="1:15" x14ac:dyDescent="0.2">
      <c r="A60" s="91"/>
      <c r="B60" s="91"/>
      <c r="C60" s="91"/>
      <c r="D60" s="91"/>
      <c r="E60" s="91"/>
      <c r="F60" s="91"/>
      <c r="G60" s="91"/>
      <c r="H60" s="91"/>
      <c r="I60" s="91"/>
      <c r="J60" s="91"/>
      <c r="K60" s="91"/>
      <c r="L60" s="91"/>
      <c r="M60" s="91"/>
      <c r="N60" s="91"/>
      <c r="O60" s="91"/>
    </row>
    <row r="61" spans="1:15" x14ac:dyDescent="0.2">
      <c r="A61" s="91"/>
      <c r="B61" s="91"/>
      <c r="C61" s="91"/>
      <c r="D61" s="91"/>
      <c r="E61" s="91"/>
      <c r="F61" s="91"/>
      <c r="G61" s="91"/>
      <c r="H61" s="91"/>
      <c r="I61" s="91"/>
      <c r="J61" s="91"/>
      <c r="K61" s="91"/>
      <c r="L61" s="91"/>
      <c r="M61" s="91"/>
      <c r="N61" s="91"/>
      <c r="O61" s="91"/>
    </row>
    <row r="62" spans="1:15" x14ac:dyDescent="0.2">
      <c r="A62" s="91"/>
      <c r="B62" s="91"/>
      <c r="C62" s="91"/>
      <c r="D62" s="91"/>
      <c r="E62" s="91"/>
      <c r="F62" s="91"/>
      <c r="G62" s="91"/>
      <c r="H62" s="91"/>
      <c r="I62" s="91"/>
      <c r="J62" s="91"/>
      <c r="K62" s="91"/>
      <c r="L62" s="91"/>
      <c r="M62" s="91"/>
      <c r="N62" s="91"/>
      <c r="O62" s="91"/>
    </row>
    <row r="63" spans="1:15" x14ac:dyDescent="0.2">
      <c r="A63" s="91"/>
      <c r="B63" s="91"/>
      <c r="C63" s="91"/>
      <c r="D63" s="91"/>
      <c r="E63" s="91"/>
      <c r="F63" s="91"/>
      <c r="G63" s="91"/>
      <c r="H63" s="91"/>
      <c r="I63" s="91"/>
      <c r="J63" s="91"/>
      <c r="K63" s="91"/>
      <c r="L63" s="91"/>
      <c r="M63" s="91"/>
      <c r="N63" s="91"/>
      <c r="O63" s="91"/>
    </row>
    <row r="64" spans="1:15" x14ac:dyDescent="0.2">
      <c r="A64" s="91"/>
      <c r="B64" s="91"/>
      <c r="C64" s="91"/>
      <c r="D64" s="91"/>
      <c r="E64" s="91"/>
      <c r="F64" s="91"/>
      <c r="G64" s="91"/>
      <c r="H64" s="91"/>
      <c r="I64" s="91"/>
      <c r="J64" s="91"/>
      <c r="K64" s="91"/>
      <c r="L64" s="91"/>
      <c r="M64" s="91"/>
      <c r="N64" s="91"/>
      <c r="O64" s="91"/>
    </row>
    <row r="65" spans="1:15" x14ac:dyDescent="0.2">
      <c r="A65" s="91"/>
      <c r="B65" s="91"/>
      <c r="C65" s="91"/>
      <c r="D65" s="91"/>
      <c r="E65" s="91"/>
      <c r="F65" s="91"/>
      <c r="G65" s="91"/>
      <c r="H65" s="91"/>
      <c r="I65" s="91"/>
      <c r="J65" s="91"/>
      <c r="K65" s="91"/>
      <c r="L65" s="91"/>
      <c r="M65" s="91"/>
      <c r="N65" s="91"/>
      <c r="O65" s="91"/>
    </row>
    <row r="66" spans="1:15" x14ac:dyDescent="0.2">
      <c r="A66" s="91"/>
      <c r="B66" s="91"/>
      <c r="C66" s="91"/>
      <c r="D66" s="91"/>
      <c r="E66" s="91"/>
      <c r="F66" s="91"/>
      <c r="G66" s="91"/>
      <c r="H66" s="91"/>
      <c r="I66" s="91"/>
      <c r="J66" s="91"/>
      <c r="K66" s="91"/>
      <c r="L66" s="91"/>
      <c r="M66" s="91"/>
      <c r="N66" s="91"/>
      <c r="O66" s="91"/>
    </row>
    <row r="67" spans="1:15" x14ac:dyDescent="0.2">
      <c r="A67" s="91"/>
      <c r="B67" s="91"/>
      <c r="C67" s="91"/>
      <c r="D67" s="91"/>
      <c r="E67" s="91"/>
      <c r="F67" s="91"/>
      <c r="G67" s="91"/>
      <c r="H67" s="91"/>
      <c r="I67" s="91"/>
      <c r="J67" s="91"/>
      <c r="K67" s="91"/>
      <c r="L67" s="91"/>
      <c r="M67" s="91"/>
      <c r="N67" s="91"/>
      <c r="O67" s="91"/>
    </row>
    <row r="68" spans="1:15" x14ac:dyDescent="0.2">
      <c r="A68" s="91"/>
      <c r="B68" s="91"/>
      <c r="C68" s="91"/>
      <c r="D68" s="91"/>
      <c r="E68" s="91"/>
      <c r="F68" s="91"/>
      <c r="G68" s="91"/>
      <c r="H68" s="91"/>
      <c r="I68" s="91"/>
      <c r="J68" s="91"/>
      <c r="K68" s="91"/>
      <c r="L68" s="91"/>
      <c r="M68" s="91"/>
      <c r="N68" s="91"/>
      <c r="O68" s="91"/>
    </row>
    <row r="69" spans="1:15" x14ac:dyDescent="0.2">
      <c r="A69" s="91"/>
      <c r="B69" s="91"/>
      <c r="C69" s="91"/>
      <c r="D69" s="91"/>
      <c r="E69" s="91"/>
      <c r="F69" s="91"/>
      <c r="G69" s="91"/>
      <c r="H69" s="91"/>
      <c r="I69" s="91"/>
      <c r="J69" s="91"/>
      <c r="K69" s="91"/>
      <c r="L69" s="91"/>
      <c r="M69" s="91"/>
      <c r="N69" s="91"/>
      <c r="O69" s="91"/>
    </row>
    <row r="70" spans="1:15" x14ac:dyDescent="0.2">
      <c r="A70" s="91"/>
      <c r="B70" s="91"/>
      <c r="C70" s="91"/>
      <c r="D70" s="91"/>
      <c r="E70" s="91"/>
      <c r="F70" s="91"/>
      <c r="G70" s="91"/>
      <c r="H70" s="91"/>
      <c r="I70" s="91"/>
      <c r="J70" s="91"/>
      <c r="K70" s="91"/>
      <c r="L70" s="91"/>
      <c r="M70" s="91"/>
      <c r="N70" s="91"/>
      <c r="O70" s="91"/>
    </row>
    <row r="71" spans="1:15" x14ac:dyDescent="0.2">
      <c r="A71" s="91"/>
      <c r="B71" s="91"/>
      <c r="C71" s="91"/>
      <c r="D71" s="91"/>
      <c r="E71" s="91"/>
      <c r="F71" s="91"/>
      <c r="G71" s="91"/>
      <c r="H71" s="91"/>
      <c r="I71" s="91"/>
      <c r="J71" s="91"/>
      <c r="K71" s="91"/>
      <c r="L71" s="91"/>
      <c r="M71" s="91"/>
      <c r="N71" s="91"/>
      <c r="O71" s="91"/>
    </row>
    <row r="72" spans="1:15" x14ac:dyDescent="0.2">
      <c r="A72" s="91"/>
      <c r="B72" s="91"/>
      <c r="C72" s="91"/>
      <c r="D72" s="91"/>
      <c r="E72" s="91"/>
      <c r="F72" s="91"/>
      <c r="G72" s="91"/>
      <c r="H72" s="91"/>
      <c r="I72" s="91"/>
      <c r="J72" s="91"/>
      <c r="K72" s="91"/>
      <c r="L72" s="91"/>
      <c r="M72" s="91"/>
      <c r="N72" s="91"/>
      <c r="O72" s="91"/>
    </row>
    <row r="73" spans="1:15" x14ac:dyDescent="0.2">
      <c r="A73" s="91"/>
      <c r="B73" s="91"/>
      <c r="C73" s="91"/>
      <c r="D73" s="91"/>
      <c r="E73" s="91"/>
      <c r="F73" s="91"/>
      <c r="G73" s="91"/>
      <c r="H73" s="91"/>
      <c r="I73" s="91"/>
      <c r="J73" s="91"/>
      <c r="K73" s="91"/>
      <c r="L73" s="91"/>
      <c r="M73" s="91"/>
      <c r="N73" s="91"/>
      <c r="O73" s="91"/>
    </row>
    <row r="74" spans="1:15" x14ac:dyDescent="0.2">
      <c r="A74" s="91"/>
      <c r="B74" s="91"/>
      <c r="C74" s="91"/>
      <c r="D74" s="91"/>
      <c r="E74" s="91"/>
      <c r="F74" s="91"/>
      <c r="G74" s="91"/>
      <c r="H74" s="91"/>
      <c r="I74" s="91"/>
      <c r="J74" s="91"/>
      <c r="K74" s="91"/>
      <c r="L74" s="91"/>
      <c r="M74" s="91"/>
      <c r="N74" s="91"/>
      <c r="O74" s="91"/>
    </row>
    <row r="75" spans="1:15" x14ac:dyDescent="0.2">
      <c r="A75" s="91"/>
      <c r="B75" s="91"/>
      <c r="C75" s="91"/>
      <c r="D75" s="91"/>
      <c r="E75" s="91"/>
      <c r="F75" s="91"/>
      <c r="G75" s="91"/>
      <c r="H75" s="91"/>
      <c r="I75" s="91"/>
      <c r="J75" s="91"/>
      <c r="K75" s="91"/>
      <c r="L75" s="91"/>
      <c r="M75" s="91"/>
      <c r="N75" s="91"/>
      <c r="O75" s="91"/>
    </row>
    <row r="76" spans="1:15" x14ac:dyDescent="0.2">
      <c r="A76" s="91"/>
      <c r="B76" s="91"/>
      <c r="C76" s="91"/>
      <c r="D76" s="91"/>
      <c r="E76" s="91"/>
      <c r="F76" s="91"/>
      <c r="G76" s="91"/>
      <c r="H76" s="91"/>
      <c r="I76" s="91"/>
      <c r="J76" s="91"/>
      <c r="K76" s="91"/>
      <c r="L76" s="91"/>
      <c r="M76" s="91"/>
      <c r="N76" s="91"/>
      <c r="O76" s="91"/>
    </row>
    <row r="77" spans="1:15" x14ac:dyDescent="0.2">
      <c r="A77" s="91"/>
      <c r="B77" s="91"/>
      <c r="C77" s="91"/>
      <c r="D77" s="91"/>
      <c r="E77" s="91"/>
      <c r="F77" s="91"/>
      <c r="G77" s="91"/>
      <c r="H77" s="91"/>
      <c r="I77" s="91"/>
      <c r="J77" s="91"/>
      <c r="K77" s="91"/>
      <c r="L77" s="91"/>
      <c r="M77" s="91"/>
      <c r="N77" s="91"/>
      <c r="O77" s="91"/>
    </row>
    <row r="78" spans="1:15" x14ac:dyDescent="0.2">
      <c r="A78" s="91"/>
      <c r="B78" s="91"/>
      <c r="C78" s="91"/>
      <c r="D78" s="91"/>
      <c r="E78" s="91"/>
      <c r="F78" s="91"/>
      <c r="G78" s="91"/>
      <c r="H78" s="91"/>
      <c r="I78" s="91"/>
      <c r="J78" s="91"/>
      <c r="K78" s="91"/>
      <c r="L78" s="91"/>
      <c r="M78" s="91"/>
      <c r="N78" s="91"/>
      <c r="O78" s="91"/>
    </row>
    <row r="79" spans="1:15" x14ac:dyDescent="0.2">
      <c r="A79" s="91"/>
      <c r="B79" s="91"/>
      <c r="C79" s="91"/>
      <c r="D79" s="91"/>
      <c r="E79" s="91"/>
      <c r="F79" s="91"/>
      <c r="G79" s="91"/>
      <c r="H79" s="91"/>
      <c r="I79" s="91"/>
      <c r="J79" s="91"/>
      <c r="K79" s="91"/>
      <c r="L79" s="91"/>
      <c r="M79" s="91"/>
      <c r="N79" s="91"/>
      <c r="O79" s="91"/>
    </row>
    <row r="80" spans="1:15" x14ac:dyDescent="0.2">
      <c r="A80" s="91"/>
      <c r="B80" s="91"/>
      <c r="C80" s="91"/>
      <c r="D80" s="91"/>
      <c r="E80" s="91"/>
      <c r="F80" s="91"/>
      <c r="G80" s="91"/>
      <c r="H80" s="91"/>
      <c r="I80" s="91"/>
      <c r="J80" s="91"/>
      <c r="K80" s="91"/>
      <c r="L80" s="91"/>
      <c r="M80" s="91"/>
      <c r="N80" s="91"/>
      <c r="O80" s="91"/>
    </row>
    <row r="81" spans="1:15" x14ac:dyDescent="0.2">
      <c r="A81" s="91"/>
      <c r="B81" s="91"/>
      <c r="C81" s="91"/>
      <c r="D81" s="91"/>
      <c r="E81" s="91"/>
      <c r="F81" s="91"/>
      <c r="G81" s="91"/>
      <c r="H81" s="91"/>
      <c r="I81" s="91"/>
      <c r="J81" s="91"/>
      <c r="K81" s="91"/>
      <c r="L81" s="91"/>
      <c r="M81" s="91"/>
      <c r="N81" s="91"/>
      <c r="O81" s="91"/>
    </row>
    <row r="82" spans="1:15" x14ac:dyDescent="0.2">
      <c r="A82" s="91"/>
      <c r="B82" s="91"/>
      <c r="C82" s="91"/>
      <c r="D82" s="91"/>
      <c r="E82" s="91"/>
      <c r="F82" s="91"/>
      <c r="G82" s="91"/>
      <c r="H82" s="91"/>
      <c r="I82" s="91"/>
      <c r="J82" s="91"/>
      <c r="K82" s="91"/>
      <c r="L82" s="91"/>
      <c r="M82" s="91"/>
      <c r="N82" s="91"/>
      <c r="O82" s="91"/>
    </row>
    <row r="83" spans="1:15" x14ac:dyDescent="0.2">
      <c r="A83" s="91"/>
      <c r="B83" s="91"/>
      <c r="C83" s="91"/>
      <c r="D83" s="91"/>
      <c r="E83" s="91"/>
      <c r="F83" s="91"/>
      <c r="G83" s="91"/>
      <c r="H83" s="91"/>
      <c r="I83" s="91"/>
      <c r="J83" s="91"/>
      <c r="K83" s="91"/>
      <c r="L83" s="91"/>
      <c r="M83" s="91"/>
      <c r="N83" s="91"/>
      <c r="O83" s="91"/>
    </row>
    <row r="84" spans="1:15" x14ac:dyDescent="0.2">
      <c r="A84" s="91"/>
      <c r="B84" s="91"/>
      <c r="C84" s="91"/>
      <c r="D84" s="91"/>
      <c r="E84" s="91"/>
      <c r="F84" s="91"/>
      <c r="G84" s="91"/>
      <c r="H84" s="91"/>
      <c r="I84" s="91"/>
      <c r="J84" s="91"/>
      <c r="K84" s="91"/>
      <c r="L84" s="91"/>
      <c r="M84" s="91"/>
      <c r="N84" s="91"/>
      <c r="O84" s="91"/>
    </row>
    <row r="85" spans="1:15" x14ac:dyDescent="0.2">
      <c r="A85" s="91"/>
      <c r="B85" s="91"/>
      <c r="C85" s="91"/>
      <c r="D85" s="91"/>
      <c r="E85" s="91"/>
      <c r="F85" s="91"/>
      <c r="G85" s="91"/>
      <c r="H85" s="91"/>
      <c r="I85" s="91"/>
      <c r="J85" s="91"/>
      <c r="K85" s="91"/>
      <c r="L85" s="91"/>
      <c r="M85" s="91"/>
      <c r="N85" s="91"/>
      <c r="O85" s="91"/>
    </row>
    <row r="86" spans="1:15" x14ac:dyDescent="0.2">
      <c r="A86" s="91"/>
      <c r="B86" s="91"/>
      <c r="C86" s="91"/>
      <c r="D86" s="91"/>
      <c r="E86" s="91"/>
      <c r="F86" s="91"/>
      <c r="G86" s="91"/>
      <c r="H86" s="91"/>
      <c r="I86" s="91"/>
      <c r="J86" s="91"/>
      <c r="K86" s="91"/>
      <c r="L86" s="91"/>
      <c r="M86" s="91"/>
      <c r="N86" s="91"/>
      <c r="O86" s="91"/>
    </row>
    <row r="87" spans="1:15" x14ac:dyDescent="0.2">
      <c r="A87" s="91"/>
      <c r="B87" s="91"/>
      <c r="C87" s="91"/>
      <c r="D87" s="91"/>
      <c r="E87" s="91"/>
      <c r="F87" s="91"/>
      <c r="G87" s="91"/>
      <c r="H87" s="91"/>
      <c r="I87" s="91"/>
      <c r="J87" s="91"/>
      <c r="K87" s="91"/>
      <c r="L87" s="91"/>
      <c r="M87" s="91"/>
      <c r="N87" s="91"/>
      <c r="O87" s="91"/>
    </row>
    <row r="88" spans="1:15" x14ac:dyDescent="0.2">
      <c r="A88" s="91"/>
      <c r="B88" s="91"/>
      <c r="C88" s="91"/>
      <c r="D88" s="91"/>
      <c r="E88" s="91"/>
      <c r="F88" s="91"/>
      <c r="G88" s="91"/>
      <c r="H88" s="91"/>
      <c r="I88" s="91"/>
      <c r="J88" s="91"/>
      <c r="K88" s="91"/>
      <c r="L88" s="91"/>
      <c r="M88" s="91"/>
      <c r="N88" s="91"/>
      <c r="O88" s="91"/>
    </row>
    <row r="89" spans="1:15" x14ac:dyDescent="0.2">
      <c r="A89" s="91"/>
      <c r="B89" s="91"/>
      <c r="C89" s="91"/>
      <c r="D89" s="91"/>
      <c r="E89" s="91"/>
      <c r="F89" s="91"/>
      <c r="G89" s="91"/>
      <c r="H89" s="91"/>
      <c r="I89" s="91"/>
      <c r="J89" s="91"/>
      <c r="K89" s="91"/>
      <c r="L89" s="91"/>
      <c r="M89" s="91"/>
      <c r="N89" s="91"/>
      <c r="O89" s="91"/>
    </row>
    <row r="90" spans="1:15" x14ac:dyDescent="0.2">
      <c r="A90" s="91"/>
      <c r="B90" s="91"/>
      <c r="C90" s="91"/>
      <c r="D90" s="91"/>
      <c r="E90" s="91"/>
      <c r="F90" s="91"/>
      <c r="G90" s="91"/>
      <c r="H90" s="91"/>
      <c r="I90" s="91"/>
      <c r="J90" s="91"/>
      <c r="K90" s="91"/>
      <c r="L90" s="91"/>
      <c r="M90" s="91"/>
      <c r="N90" s="91"/>
      <c r="O90" s="91"/>
    </row>
    <row r="91" spans="1:15" x14ac:dyDescent="0.2">
      <c r="A91" s="91"/>
      <c r="B91" s="91"/>
      <c r="C91" s="91"/>
      <c r="D91" s="91"/>
      <c r="E91" s="91"/>
      <c r="F91" s="91"/>
      <c r="G91" s="91"/>
      <c r="H91" s="91"/>
      <c r="I91" s="91"/>
      <c r="J91" s="91"/>
      <c r="K91" s="91"/>
      <c r="L91" s="91"/>
      <c r="M91" s="91"/>
      <c r="N91" s="91"/>
      <c r="O91" s="91"/>
    </row>
    <row r="92" spans="1:15" x14ac:dyDescent="0.2">
      <c r="A92" s="91"/>
      <c r="B92" s="91"/>
      <c r="C92" s="91"/>
      <c r="D92" s="91"/>
      <c r="E92" s="91"/>
      <c r="F92" s="91"/>
      <c r="G92" s="91"/>
      <c r="H92" s="91"/>
      <c r="I92" s="91"/>
      <c r="J92" s="91"/>
      <c r="K92" s="91"/>
      <c r="L92" s="91"/>
      <c r="M92" s="91"/>
      <c r="N92" s="91"/>
      <c r="O92" s="91"/>
    </row>
    <row r="93" spans="1:15" x14ac:dyDescent="0.2">
      <c r="A93" s="91"/>
      <c r="B93" s="91"/>
      <c r="C93" s="91"/>
      <c r="D93" s="91"/>
      <c r="E93" s="91"/>
      <c r="F93" s="91"/>
      <c r="G93" s="91"/>
      <c r="H93" s="91"/>
      <c r="I93" s="91"/>
      <c r="J93" s="91"/>
      <c r="K93" s="91"/>
      <c r="L93" s="91"/>
      <c r="M93" s="91"/>
      <c r="N93" s="91"/>
      <c r="O93" s="91"/>
    </row>
    <row r="94" spans="1:15" x14ac:dyDescent="0.2">
      <c r="A94" s="91"/>
      <c r="B94" s="91"/>
      <c r="C94" s="91"/>
      <c r="D94" s="91"/>
      <c r="E94" s="91"/>
      <c r="F94" s="91"/>
      <c r="G94" s="91"/>
      <c r="H94" s="91"/>
      <c r="I94" s="91"/>
      <c r="J94" s="91"/>
      <c r="K94" s="91"/>
      <c r="L94" s="91"/>
      <c r="M94" s="91"/>
      <c r="N94" s="91"/>
      <c r="O94" s="91"/>
    </row>
    <row r="95" spans="1:15" x14ac:dyDescent="0.2">
      <c r="A95" s="91"/>
      <c r="B95" s="91"/>
      <c r="C95" s="91"/>
      <c r="D95" s="91"/>
      <c r="E95" s="91"/>
      <c r="F95" s="91"/>
      <c r="G95" s="91"/>
      <c r="H95" s="91"/>
      <c r="I95" s="91"/>
      <c r="J95" s="91"/>
      <c r="K95" s="91"/>
      <c r="L95" s="91"/>
      <c r="M95" s="91"/>
      <c r="N95" s="91"/>
      <c r="O95" s="91"/>
    </row>
    <row r="96" spans="1:15" x14ac:dyDescent="0.2">
      <c r="A96" s="91"/>
      <c r="B96" s="91"/>
      <c r="C96" s="91"/>
      <c r="D96" s="91"/>
      <c r="E96" s="91"/>
      <c r="F96" s="91"/>
      <c r="G96" s="91"/>
      <c r="H96" s="91"/>
      <c r="I96" s="91"/>
      <c r="J96" s="91"/>
      <c r="K96" s="91"/>
      <c r="L96" s="91"/>
      <c r="M96" s="91"/>
      <c r="N96" s="91"/>
      <c r="O96" s="91"/>
    </row>
    <row r="97" spans="1:15" x14ac:dyDescent="0.2">
      <c r="A97" s="91"/>
      <c r="B97" s="91"/>
      <c r="C97" s="91"/>
      <c r="D97" s="91"/>
      <c r="E97" s="91"/>
      <c r="F97" s="91"/>
      <c r="G97" s="91"/>
      <c r="H97" s="91"/>
      <c r="I97" s="91"/>
      <c r="J97" s="91"/>
      <c r="K97" s="91"/>
      <c r="L97" s="91"/>
      <c r="M97" s="91"/>
      <c r="N97" s="91"/>
      <c r="O97" s="91"/>
    </row>
    <row r="98" spans="1:15" x14ac:dyDescent="0.2">
      <c r="A98" s="91"/>
      <c r="B98" s="91"/>
      <c r="C98" s="91"/>
      <c r="D98" s="91"/>
      <c r="E98" s="91"/>
      <c r="F98" s="91"/>
      <c r="G98" s="91"/>
      <c r="H98" s="91"/>
      <c r="I98" s="91"/>
      <c r="J98" s="91"/>
      <c r="K98" s="91"/>
      <c r="L98" s="91"/>
      <c r="M98" s="91"/>
      <c r="N98" s="91"/>
      <c r="O98" s="91"/>
    </row>
    <row r="99" spans="1:15" x14ac:dyDescent="0.2">
      <c r="A99" s="91"/>
      <c r="B99" s="91"/>
      <c r="C99" s="91"/>
      <c r="D99" s="91"/>
      <c r="E99" s="91"/>
      <c r="F99" s="91"/>
      <c r="G99" s="91"/>
      <c r="H99" s="91"/>
      <c r="I99" s="91"/>
      <c r="J99" s="91"/>
      <c r="K99" s="91"/>
      <c r="L99" s="91"/>
      <c r="M99" s="91"/>
      <c r="N99" s="91"/>
      <c r="O99" s="91"/>
    </row>
    <row r="100" spans="1:15" x14ac:dyDescent="0.2">
      <c r="A100" s="91"/>
      <c r="B100" s="91"/>
      <c r="C100" s="91"/>
      <c r="D100" s="91"/>
      <c r="E100" s="91"/>
      <c r="F100" s="91"/>
      <c r="G100" s="91"/>
      <c r="H100" s="91"/>
      <c r="I100" s="91"/>
      <c r="J100" s="91"/>
      <c r="K100" s="91"/>
      <c r="L100" s="91"/>
      <c r="M100" s="91"/>
      <c r="N100" s="91"/>
      <c r="O100" s="91"/>
    </row>
    <row r="101" spans="1:15" x14ac:dyDescent="0.2">
      <c r="A101" s="91"/>
      <c r="B101" s="91"/>
      <c r="C101" s="91"/>
      <c r="D101" s="91"/>
      <c r="E101" s="91"/>
      <c r="F101" s="91"/>
      <c r="G101" s="91"/>
      <c r="H101" s="91"/>
      <c r="I101" s="91"/>
      <c r="J101" s="91"/>
      <c r="K101" s="91"/>
      <c r="L101" s="91"/>
      <c r="M101" s="91"/>
      <c r="N101" s="91"/>
      <c r="O101" s="91"/>
    </row>
    <row r="102" spans="1:15" x14ac:dyDescent="0.2">
      <c r="A102" s="91"/>
      <c r="B102" s="91"/>
      <c r="C102" s="91"/>
      <c r="D102" s="91"/>
      <c r="E102" s="91"/>
      <c r="F102" s="91"/>
      <c r="G102" s="91"/>
      <c r="H102" s="91"/>
      <c r="I102" s="91"/>
      <c r="J102" s="91"/>
      <c r="K102" s="91"/>
      <c r="L102" s="91"/>
      <c r="M102" s="91"/>
      <c r="N102" s="91"/>
      <c r="O102" s="91"/>
    </row>
    <row r="103" spans="1:15" x14ac:dyDescent="0.2">
      <c r="A103" s="91"/>
      <c r="B103" s="91"/>
      <c r="C103" s="91"/>
      <c r="D103" s="91"/>
      <c r="E103" s="91"/>
      <c r="F103" s="91"/>
      <c r="G103" s="91"/>
      <c r="H103" s="91"/>
      <c r="I103" s="91"/>
      <c r="J103" s="91"/>
      <c r="K103" s="91"/>
      <c r="L103" s="91"/>
      <c r="M103" s="91"/>
      <c r="N103" s="91"/>
      <c r="O103" s="91"/>
    </row>
    <row r="104" spans="1:15" x14ac:dyDescent="0.2">
      <c r="A104" s="91"/>
      <c r="B104" s="91"/>
      <c r="C104" s="91"/>
      <c r="D104" s="91"/>
      <c r="E104" s="91"/>
      <c r="F104" s="91"/>
      <c r="G104" s="91"/>
      <c r="H104" s="91"/>
      <c r="I104" s="91"/>
      <c r="J104" s="91"/>
      <c r="K104" s="91"/>
      <c r="L104" s="91"/>
      <c r="M104" s="91"/>
      <c r="N104" s="91"/>
      <c r="O104" s="91"/>
    </row>
    <row r="105" spans="1:15" x14ac:dyDescent="0.2">
      <c r="A105" s="91"/>
      <c r="B105" s="91"/>
      <c r="C105" s="91"/>
      <c r="D105" s="91"/>
      <c r="E105" s="91"/>
      <c r="F105" s="91"/>
      <c r="G105" s="91"/>
      <c r="H105" s="91"/>
      <c r="I105" s="91"/>
      <c r="J105" s="91"/>
      <c r="K105" s="91"/>
      <c r="L105" s="91"/>
      <c r="M105" s="91"/>
      <c r="N105" s="91"/>
      <c r="O105" s="91"/>
    </row>
    <row r="106" spans="1:15" x14ac:dyDescent="0.2">
      <c r="A106" s="91"/>
      <c r="B106" s="91"/>
      <c r="C106" s="91"/>
      <c r="D106" s="91"/>
      <c r="E106" s="91"/>
      <c r="F106" s="91"/>
      <c r="G106" s="91"/>
      <c r="H106" s="91"/>
      <c r="I106" s="91"/>
      <c r="J106" s="91"/>
      <c r="K106" s="91"/>
      <c r="L106" s="91"/>
      <c r="M106" s="91"/>
      <c r="N106" s="91"/>
      <c r="O106" s="91"/>
    </row>
    <row r="107" spans="1:15" x14ac:dyDescent="0.2">
      <c r="A107" s="91"/>
      <c r="B107" s="91"/>
      <c r="C107" s="91"/>
      <c r="D107" s="91"/>
      <c r="E107" s="91"/>
      <c r="F107" s="91"/>
      <c r="G107" s="91"/>
      <c r="H107" s="91"/>
      <c r="I107" s="91"/>
      <c r="J107" s="91"/>
      <c r="K107" s="91"/>
      <c r="L107" s="91"/>
      <c r="M107" s="91"/>
      <c r="N107" s="91"/>
      <c r="O107" s="91"/>
    </row>
    <row r="108" spans="1:15" x14ac:dyDescent="0.2">
      <c r="A108" s="91"/>
      <c r="B108" s="91"/>
      <c r="C108" s="91"/>
      <c r="D108" s="91"/>
      <c r="E108" s="91"/>
      <c r="F108" s="91"/>
      <c r="G108" s="91"/>
      <c r="H108" s="91"/>
      <c r="I108" s="91"/>
      <c r="J108" s="91"/>
      <c r="K108" s="91"/>
      <c r="L108" s="91"/>
      <c r="M108" s="91"/>
      <c r="N108" s="91"/>
      <c r="O108" s="91"/>
    </row>
    <row r="109" spans="1:15" x14ac:dyDescent="0.2">
      <c r="A109" s="91"/>
      <c r="B109" s="91"/>
      <c r="C109" s="91"/>
      <c r="D109" s="91"/>
      <c r="E109" s="91"/>
      <c r="F109" s="91"/>
      <c r="G109" s="91"/>
      <c r="H109" s="91"/>
      <c r="I109" s="91"/>
      <c r="J109" s="91"/>
      <c r="K109" s="91"/>
      <c r="L109" s="91"/>
      <c r="M109" s="91"/>
      <c r="N109" s="91"/>
      <c r="O109" s="91"/>
    </row>
    <row r="110" spans="1:15" x14ac:dyDescent="0.2">
      <c r="A110" s="91"/>
      <c r="B110" s="91"/>
      <c r="C110" s="91"/>
      <c r="D110" s="91"/>
      <c r="E110" s="91"/>
      <c r="F110" s="91"/>
      <c r="G110" s="91"/>
      <c r="H110" s="91"/>
      <c r="I110" s="91"/>
      <c r="J110" s="91"/>
      <c r="K110" s="91"/>
      <c r="L110" s="91"/>
      <c r="M110" s="91"/>
      <c r="N110" s="91"/>
      <c r="O110" s="91"/>
    </row>
    <row r="111" spans="1:15" x14ac:dyDescent="0.2">
      <c r="A111" s="91"/>
      <c r="B111" s="91"/>
      <c r="C111" s="91"/>
      <c r="D111" s="91"/>
      <c r="E111" s="91"/>
      <c r="F111" s="91"/>
      <c r="G111" s="91"/>
      <c r="H111" s="91"/>
      <c r="I111" s="91"/>
      <c r="J111" s="91"/>
      <c r="K111" s="91"/>
      <c r="L111" s="91"/>
      <c r="M111" s="91"/>
      <c r="N111" s="91"/>
      <c r="O111" s="91"/>
    </row>
    <row r="112" spans="1:15" x14ac:dyDescent="0.2">
      <c r="A112" s="91"/>
      <c r="B112" s="91"/>
      <c r="C112" s="91"/>
      <c r="D112" s="91"/>
      <c r="E112" s="91"/>
      <c r="F112" s="91"/>
      <c r="G112" s="91"/>
      <c r="H112" s="91"/>
      <c r="I112" s="91"/>
      <c r="J112" s="91"/>
      <c r="K112" s="91"/>
      <c r="L112" s="91"/>
      <c r="M112" s="91"/>
      <c r="N112" s="91"/>
      <c r="O112" s="91"/>
    </row>
    <row r="113" spans="1:15" x14ac:dyDescent="0.2">
      <c r="A113" s="91"/>
      <c r="B113" s="91"/>
      <c r="C113" s="91"/>
      <c r="D113" s="91"/>
      <c r="E113" s="91"/>
      <c r="F113" s="91"/>
      <c r="G113" s="91"/>
      <c r="H113" s="91"/>
      <c r="I113" s="91"/>
      <c r="J113" s="91"/>
      <c r="K113" s="91"/>
      <c r="L113" s="91"/>
      <c r="M113" s="91"/>
      <c r="N113" s="91"/>
      <c r="O113" s="91"/>
    </row>
    <row r="114" spans="1:15" x14ac:dyDescent="0.2">
      <c r="A114" s="91"/>
      <c r="B114" s="91"/>
      <c r="C114" s="91"/>
      <c r="D114" s="91"/>
      <c r="E114" s="91"/>
      <c r="F114" s="91"/>
      <c r="G114" s="91"/>
      <c r="H114" s="91"/>
      <c r="I114" s="91"/>
      <c r="J114" s="91"/>
      <c r="K114" s="91"/>
      <c r="L114" s="91"/>
      <c r="M114" s="91"/>
      <c r="N114" s="91"/>
      <c r="O114" s="91"/>
    </row>
    <row r="115" spans="1:15" x14ac:dyDescent="0.2">
      <c r="A115" s="91"/>
      <c r="B115" s="91"/>
      <c r="C115" s="91"/>
      <c r="D115" s="91"/>
      <c r="E115" s="91"/>
      <c r="F115" s="91"/>
      <c r="G115" s="91"/>
      <c r="H115" s="91"/>
      <c r="I115" s="91"/>
      <c r="J115" s="91"/>
      <c r="K115" s="91"/>
      <c r="L115" s="91"/>
      <c r="M115" s="91"/>
      <c r="N115" s="91"/>
      <c r="O115" s="91"/>
    </row>
    <row r="116" spans="1:15" x14ac:dyDescent="0.2">
      <c r="A116" s="91"/>
      <c r="B116" s="91"/>
      <c r="C116" s="91"/>
      <c r="D116" s="91"/>
      <c r="E116" s="91"/>
      <c r="F116" s="91"/>
      <c r="G116" s="91"/>
      <c r="H116" s="91"/>
      <c r="I116" s="91"/>
      <c r="J116" s="91"/>
      <c r="K116" s="91"/>
      <c r="L116" s="91"/>
      <c r="M116" s="91"/>
      <c r="N116" s="91"/>
      <c r="O116" s="91"/>
    </row>
    <row r="117" spans="1:15" x14ac:dyDescent="0.2">
      <c r="A117" s="91"/>
      <c r="B117" s="91"/>
      <c r="C117" s="91"/>
      <c r="D117" s="91"/>
      <c r="E117" s="91"/>
      <c r="F117" s="91"/>
      <c r="G117" s="91"/>
      <c r="H117" s="91"/>
      <c r="I117" s="91"/>
      <c r="J117" s="91"/>
      <c r="K117" s="91"/>
      <c r="L117" s="91"/>
      <c r="M117" s="91"/>
      <c r="N117" s="91"/>
      <c r="O117" s="91"/>
    </row>
    <row r="118" spans="1:15" x14ac:dyDescent="0.2">
      <c r="A118" s="91"/>
      <c r="B118" s="91"/>
      <c r="C118" s="91"/>
      <c r="D118" s="91"/>
      <c r="E118" s="91"/>
      <c r="F118" s="91"/>
      <c r="G118" s="91"/>
      <c r="H118" s="91"/>
      <c r="I118" s="91"/>
      <c r="J118" s="91"/>
      <c r="K118" s="91"/>
      <c r="L118" s="91"/>
      <c r="M118" s="91"/>
      <c r="N118" s="91"/>
      <c r="O118" s="91"/>
    </row>
    <row r="119" spans="1:15" x14ac:dyDescent="0.2">
      <c r="A119" s="91"/>
      <c r="B119" s="91"/>
      <c r="C119" s="91"/>
      <c r="D119" s="91"/>
      <c r="E119" s="91"/>
      <c r="F119" s="91"/>
      <c r="G119" s="91"/>
      <c r="H119" s="91"/>
      <c r="I119" s="91"/>
      <c r="J119" s="91"/>
      <c r="K119" s="91"/>
      <c r="L119" s="91"/>
      <c r="M119" s="91"/>
      <c r="N119" s="91"/>
      <c r="O119" s="91"/>
    </row>
    <row r="120" spans="1:15" x14ac:dyDescent="0.2">
      <c r="A120" s="91"/>
      <c r="B120" s="91"/>
      <c r="C120" s="91"/>
      <c r="D120" s="91"/>
      <c r="E120" s="91"/>
      <c r="F120" s="91"/>
      <c r="G120" s="91"/>
      <c r="H120" s="91"/>
      <c r="I120" s="91"/>
      <c r="J120" s="91"/>
      <c r="K120" s="91"/>
      <c r="L120" s="91"/>
      <c r="M120" s="91"/>
      <c r="N120" s="91"/>
      <c r="O120" s="91"/>
    </row>
    <row r="121" spans="1:15" x14ac:dyDescent="0.2">
      <c r="A121" s="91"/>
      <c r="B121" s="91"/>
      <c r="C121" s="91"/>
      <c r="D121" s="91"/>
      <c r="E121" s="91"/>
      <c r="F121" s="91"/>
      <c r="G121" s="91"/>
      <c r="H121" s="91"/>
      <c r="I121" s="91"/>
      <c r="J121" s="91"/>
      <c r="K121" s="91"/>
      <c r="L121" s="91"/>
      <c r="M121" s="91"/>
      <c r="N121" s="91"/>
      <c r="O121" s="91"/>
    </row>
    <row r="122" spans="1:15" x14ac:dyDescent="0.2">
      <c r="A122" s="91"/>
      <c r="B122" s="91"/>
      <c r="C122" s="91"/>
      <c r="D122" s="91"/>
      <c r="E122" s="91"/>
      <c r="F122" s="91"/>
      <c r="G122" s="91"/>
      <c r="H122" s="91"/>
      <c r="I122" s="91"/>
      <c r="J122" s="91"/>
      <c r="K122" s="91"/>
      <c r="L122" s="91"/>
      <c r="M122" s="91"/>
      <c r="N122" s="91"/>
      <c r="O122" s="91"/>
    </row>
    <row r="123" spans="1:15" x14ac:dyDescent="0.2">
      <c r="A123" s="91"/>
      <c r="B123" s="91"/>
      <c r="C123" s="91"/>
      <c r="D123" s="91"/>
      <c r="E123" s="91"/>
      <c r="F123" s="91"/>
      <c r="G123" s="91"/>
      <c r="H123" s="91"/>
      <c r="I123" s="91"/>
      <c r="J123" s="91"/>
      <c r="K123" s="91"/>
      <c r="L123" s="91"/>
      <c r="M123" s="91"/>
      <c r="N123" s="91"/>
      <c r="O123" s="91"/>
    </row>
    <row r="124" spans="1:15" x14ac:dyDescent="0.2">
      <c r="A124" s="91"/>
      <c r="B124" s="91"/>
      <c r="C124" s="91"/>
      <c r="D124" s="91"/>
      <c r="E124" s="91"/>
      <c r="F124" s="91"/>
      <c r="G124" s="91"/>
      <c r="H124" s="91"/>
      <c r="I124" s="91"/>
      <c r="J124" s="91"/>
      <c r="K124" s="91"/>
      <c r="L124" s="91"/>
      <c r="M124" s="91"/>
      <c r="N124" s="91"/>
      <c r="O124" s="91"/>
    </row>
    <row r="125" spans="1:15" x14ac:dyDescent="0.2">
      <c r="A125" s="91"/>
      <c r="B125" s="91"/>
      <c r="C125" s="91"/>
      <c r="D125" s="91"/>
      <c r="E125" s="91"/>
      <c r="F125" s="91"/>
      <c r="G125" s="91"/>
      <c r="H125" s="91"/>
      <c r="I125" s="91"/>
      <c r="J125" s="91"/>
      <c r="K125" s="91"/>
      <c r="L125" s="91"/>
      <c r="M125" s="91"/>
      <c r="N125" s="91"/>
      <c r="O125" s="91"/>
    </row>
    <row r="126" spans="1:15" x14ac:dyDescent="0.2">
      <c r="A126" s="91"/>
      <c r="B126" s="91"/>
      <c r="C126" s="91"/>
      <c r="D126" s="91"/>
      <c r="E126" s="91"/>
      <c r="F126" s="91"/>
      <c r="G126" s="91"/>
      <c r="H126" s="91"/>
      <c r="I126" s="91"/>
      <c r="J126" s="91"/>
      <c r="K126" s="91"/>
      <c r="L126" s="91"/>
      <c r="M126" s="91"/>
      <c r="N126" s="91"/>
      <c r="O126" s="91"/>
    </row>
    <row r="127" spans="1:15" x14ac:dyDescent="0.2">
      <c r="A127" s="91"/>
      <c r="B127" s="91"/>
      <c r="C127" s="91"/>
      <c r="D127" s="91"/>
      <c r="E127" s="91"/>
      <c r="F127" s="91"/>
      <c r="G127" s="91"/>
      <c r="H127" s="91"/>
      <c r="I127" s="91"/>
      <c r="J127" s="91"/>
      <c r="K127" s="91"/>
      <c r="L127" s="91"/>
      <c r="M127" s="91"/>
      <c r="N127" s="91"/>
      <c r="O127" s="91"/>
    </row>
    <row r="128" spans="1:15" x14ac:dyDescent="0.2">
      <c r="A128" s="91"/>
      <c r="B128" s="91"/>
      <c r="C128" s="91"/>
      <c r="D128" s="91"/>
      <c r="E128" s="91"/>
      <c r="F128" s="91"/>
      <c r="G128" s="91"/>
      <c r="H128" s="91"/>
      <c r="I128" s="91"/>
      <c r="J128" s="91"/>
      <c r="K128" s="91"/>
      <c r="L128" s="91"/>
      <c r="M128" s="91"/>
      <c r="N128" s="91"/>
      <c r="O128" s="91"/>
    </row>
    <row r="129" spans="1:15" x14ac:dyDescent="0.2">
      <c r="A129" s="91"/>
      <c r="B129" s="91"/>
      <c r="C129" s="91"/>
      <c r="D129" s="91"/>
      <c r="E129" s="91"/>
      <c r="F129" s="91"/>
      <c r="G129" s="91"/>
      <c r="H129" s="91"/>
      <c r="I129" s="91"/>
      <c r="J129" s="91"/>
      <c r="K129" s="91"/>
      <c r="L129" s="91"/>
      <c r="M129" s="91"/>
      <c r="N129" s="91"/>
      <c r="O129" s="91"/>
    </row>
    <row r="130" spans="1:15" x14ac:dyDescent="0.2">
      <c r="A130" s="91"/>
      <c r="B130" s="91"/>
      <c r="C130" s="91"/>
      <c r="D130" s="91"/>
      <c r="E130" s="91"/>
      <c r="F130" s="91"/>
      <c r="G130" s="91"/>
      <c r="H130" s="91"/>
      <c r="I130" s="91"/>
      <c r="J130" s="91"/>
      <c r="K130" s="91"/>
      <c r="L130" s="91"/>
      <c r="M130" s="91"/>
      <c r="N130" s="91"/>
      <c r="O130" s="91"/>
    </row>
    <row r="131" spans="1:15" x14ac:dyDescent="0.2">
      <c r="A131" s="91"/>
      <c r="B131" s="91"/>
      <c r="C131" s="91"/>
      <c r="D131" s="91"/>
      <c r="E131" s="91"/>
      <c r="F131" s="91"/>
      <c r="G131" s="91"/>
      <c r="H131" s="91"/>
      <c r="I131" s="91"/>
      <c r="J131" s="91"/>
      <c r="K131" s="91"/>
      <c r="L131" s="91"/>
      <c r="M131" s="91"/>
      <c r="N131" s="91"/>
      <c r="O131" s="91"/>
    </row>
    <row r="132" spans="1:15" x14ac:dyDescent="0.2">
      <c r="A132" s="91"/>
      <c r="B132" s="91"/>
      <c r="C132" s="91"/>
      <c r="D132" s="91"/>
      <c r="E132" s="91"/>
      <c r="F132" s="91"/>
      <c r="G132" s="91"/>
      <c r="H132" s="91"/>
      <c r="I132" s="91"/>
      <c r="J132" s="91"/>
      <c r="K132" s="91"/>
      <c r="L132" s="91"/>
      <c r="M132" s="91"/>
      <c r="N132" s="91"/>
      <c r="O132" s="91"/>
    </row>
    <row r="133" spans="1:15" x14ac:dyDescent="0.2">
      <c r="A133" s="91"/>
      <c r="B133" s="91"/>
      <c r="C133" s="91"/>
      <c r="D133" s="91"/>
      <c r="E133" s="91"/>
      <c r="F133" s="91"/>
      <c r="G133" s="91"/>
      <c r="H133" s="91"/>
      <c r="I133" s="91"/>
      <c r="J133" s="91"/>
      <c r="K133" s="91"/>
      <c r="L133" s="91"/>
      <c r="M133" s="91"/>
      <c r="N133" s="91"/>
      <c r="O133" s="91"/>
    </row>
    <row r="134" spans="1:15" x14ac:dyDescent="0.2">
      <c r="A134" s="91"/>
      <c r="B134" s="91"/>
      <c r="C134" s="91"/>
      <c r="D134" s="91"/>
      <c r="E134" s="91"/>
      <c r="F134" s="91"/>
      <c r="G134" s="91"/>
      <c r="H134" s="91"/>
      <c r="I134" s="91"/>
      <c r="J134" s="91"/>
      <c r="K134" s="91"/>
      <c r="L134" s="91"/>
      <c r="M134" s="91"/>
      <c r="N134" s="91"/>
      <c r="O134" s="91"/>
    </row>
    <row r="135" spans="1:15" x14ac:dyDescent="0.2">
      <c r="A135" s="91"/>
      <c r="B135" s="91"/>
      <c r="C135" s="91"/>
      <c r="D135" s="91"/>
      <c r="E135" s="91"/>
      <c r="F135" s="91"/>
      <c r="G135" s="91"/>
      <c r="H135" s="91"/>
      <c r="I135" s="91"/>
      <c r="J135" s="91"/>
      <c r="K135" s="91"/>
      <c r="L135" s="91"/>
      <c r="M135" s="91"/>
      <c r="N135" s="91"/>
      <c r="O135" s="91"/>
    </row>
    <row r="136" spans="1:15" x14ac:dyDescent="0.2">
      <c r="A136" s="91"/>
      <c r="B136" s="91"/>
      <c r="C136" s="91"/>
      <c r="D136" s="91"/>
      <c r="E136" s="91"/>
      <c r="F136" s="91"/>
      <c r="G136" s="91"/>
      <c r="H136" s="91"/>
      <c r="I136" s="91"/>
      <c r="J136" s="91"/>
      <c r="K136" s="91"/>
      <c r="L136" s="91"/>
      <c r="M136" s="91"/>
      <c r="N136" s="91"/>
      <c r="O136" s="91"/>
    </row>
    <row r="137" spans="1:15" x14ac:dyDescent="0.2">
      <c r="A137" s="91"/>
      <c r="B137" s="91"/>
      <c r="C137" s="91"/>
      <c r="D137" s="91"/>
      <c r="E137" s="91"/>
      <c r="F137" s="91"/>
      <c r="G137" s="91"/>
      <c r="H137" s="91"/>
      <c r="I137" s="91"/>
      <c r="J137" s="91"/>
      <c r="K137" s="91"/>
      <c r="L137" s="91"/>
      <c r="M137" s="91"/>
      <c r="N137" s="91"/>
      <c r="O137" s="91"/>
    </row>
    <row r="138" spans="1:15" x14ac:dyDescent="0.2">
      <c r="A138" s="91"/>
      <c r="B138" s="91"/>
      <c r="C138" s="91"/>
      <c r="D138" s="91"/>
      <c r="E138" s="91"/>
      <c r="F138" s="91"/>
      <c r="G138" s="91"/>
      <c r="H138" s="91"/>
      <c r="I138" s="91"/>
      <c r="J138" s="91"/>
      <c r="K138" s="91"/>
      <c r="L138" s="91"/>
      <c r="M138" s="91"/>
      <c r="N138" s="91"/>
      <c r="O138" s="91"/>
    </row>
    <row r="139" spans="1:15" x14ac:dyDescent="0.2">
      <c r="A139" s="91"/>
      <c r="B139" s="91"/>
      <c r="C139" s="91"/>
      <c r="D139" s="91"/>
      <c r="E139" s="91"/>
      <c r="F139" s="91"/>
      <c r="G139" s="91"/>
      <c r="H139" s="91"/>
      <c r="I139" s="91"/>
      <c r="J139" s="91"/>
      <c r="K139" s="91"/>
      <c r="L139" s="91"/>
      <c r="M139" s="91"/>
      <c r="N139" s="91"/>
      <c r="O139" s="91"/>
    </row>
    <row r="140" spans="1:15" x14ac:dyDescent="0.2">
      <c r="A140" s="91"/>
      <c r="B140" s="91"/>
      <c r="C140" s="91"/>
      <c r="D140" s="91"/>
      <c r="E140" s="91"/>
      <c r="F140" s="91"/>
      <c r="G140" s="91"/>
      <c r="H140" s="91"/>
      <c r="I140" s="91"/>
      <c r="J140" s="91"/>
      <c r="K140" s="91"/>
      <c r="L140" s="91"/>
      <c r="M140" s="91"/>
      <c r="N140" s="91"/>
      <c r="O140" s="91"/>
    </row>
    <row r="141" spans="1:15" x14ac:dyDescent="0.2">
      <c r="A141" s="91"/>
      <c r="B141" s="91"/>
      <c r="C141" s="91"/>
      <c r="D141" s="91"/>
      <c r="E141" s="91"/>
      <c r="F141" s="91"/>
      <c r="G141" s="91"/>
      <c r="H141" s="91"/>
      <c r="I141" s="91"/>
      <c r="J141" s="91"/>
      <c r="K141" s="91"/>
      <c r="L141" s="91"/>
      <c r="M141" s="91"/>
      <c r="N141" s="91"/>
      <c r="O141" s="91"/>
    </row>
    <row r="142" spans="1:15" x14ac:dyDescent="0.2">
      <c r="A142" s="91"/>
      <c r="B142" s="91"/>
      <c r="C142" s="91"/>
      <c r="D142" s="91"/>
      <c r="E142" s="91"/>
      <c r="F142" s="91"/>
      <c r="G142" s="91"/>
      <c r="H142" s="91"/>
      <c r="I142" s="91"/>
      <c r="J142" s="91"/>
      <c r="K142" s="91"/>
      <c r="L142" s="91"/>
      <c r="M142" s="91"/>
      <c r="N142" s="91"/>
      <c r="O142" s="91"/>
    </row>
    <row r="143" spans="1:15" x14ac:dyDescent="0.2">
      <c r="A143" s="91"/>
      <c r="B143" s="91"/>
      <c r="C143" s="91"/>
      <c r="D143" s="91"/>
      <c r="E143" s="91"/>
      <c r="F143" s="91"/>
      <c r="G143" s="91"/>
      <c r="H143" s="91"/>
      <c r="I143" s="91"/>
      <c r="J143" s="91"/>
      <c r="K143" s="91"/>
      <c r="L143" s="91"/>
      <c r="M143" s="91"/>
      <c r="N143" s="91"/>
      <c r="O143" s="91"/>
    </row>
    <row r="144" spans="1:15" x14ac:dyDescent="0.2">
      <c r="A144" s="91"/>
      <c r="B144" s="91"/>
      <c r="C144" s="91"/>
      <c r="D144" s="91"/>
      <c r="E144" s="91"/>
      <c r="F144" s="91"/>
      <c r="G144" s="91"/>
      <c r="H144" s="91"/>
      <c r="I144" s="91"/>
      <c r="J144" s="91"/>
      <c r="K144" s="91"/>
      <c r="L144" s="91"/>
      <c r="M144" s="91"/>
      <c r="N144" s="91"/>
      <c r="O144" s="91"/>
    </row>
    <row r="145" spans="1:15" x14ac:dyDescent="0.2">
      <c r="A145" s="91"/>
      <c r="B145" s="91"/>
      <c r="C145" s="91"/>
      <c r="D145" s="91"/>
      <c r="E145" s="91"/>
      <c r="F145" s="91"/>
      <c r="G145" s="91"/>
      <c r="H145" s="91"/>
      <c r="I145" s="91"/>
      <c r="J145" s="91"/>
      <c r="K145" s="91"/>
      <c r="L145" s="91"/>
      <c r="M145" s="91"/>
      <c r="N145" s="91"/>
      <c r="O145" s="91"/>
    </row>
    <row r="146" spans="1:15" x14ac:dyDescent="0.2">
      <c r="A146" s="91"/>
      <c r="B146" s="91"/>
      <c r="C146" s="91"/>
      <c r="D146" s="91"/>
      <c r="E146" s="91"/>
      <c r="F146" s="91"/>
      <c r="G146" s="91"/>
      <c r="H146" s="91"/>
      <c r="I146" s="91"/>
      <c r="J146" s="91"/>
      <c r="K146" s="91"/>
      <c r="L146" s="91"/>
      <c r="M146" s="91"/>
      <c r="N146" s="91"/>
      <c r="O146" s="91"/>
    </row>
    <row r="147" spans="1:15" x14ac:dyDescent="0.2">
      <c r="A147" s="91"/>
      <c r="B147" s="91"/>
      <c r="C147" s="91"/>
      <c r="D147" s="91"/>
      <c r="E147" s="91"/>
      <c r="F147" s="91"/>
      <c r="G147" s="91"/>
      <c r="H147" s="91"/>
      <c r="I147" s="91"/>
      <c r="J147" s="91"/>
      <c r="K147" s="91"/>
      <c r="L147" s="91"/>
      <c r="M147" s="91"/>
      <c r="N147" s="91"/>
      <c r="O147" s="91"/>
    </row>
    <row r="148" spans="1:15" x14ac:dyDescent="0.2">
      <c r="A148" s="91"/>
      <c r="B148" s="91"/>
      <c r="C148" s="91"/>
      <c r="D148" s="91"/>
      <c r="E148" s="91"/>
      <c r="F148" s="91"/>
      <c r="G148" s="91"/>
      <c r="H148" s="91"/>
      <c r="I148" s="91"/>
      <c r="J148" s="91"/>
      <c r="K148" s="91"/>
      <c r="L148" s="91"/>
      <c r="M148" s="91"/>
      <c r="N148" s="91"/>
      <c r="O148" s="91"/>
    </row>
    <row r="149" spans="1:15" x14ac:dyDescent="0.2">
      <c r="A149" s="91"/>
      <c r="B149" s="91"/>
      <c r="C149" s="91"/>
      <c r="D149" s="91"/>
      <c r="E149" s="91"/>
      <c r="F149" s="91"/>
      <c r="G149" s="91"/>
      <c r="H149" s="91"/>
      <c r="I149" s="91"/>
      <c r="J149" s="91"/>
      <c r="K149" s="91"/>
      <c r="L149" s="91"/>
      <c r="M149" s="91"/>
      <c r="N149" s="91"/>
      <c r="O149" s="91"/>
    </row>
    <row r="150" spans="1:15" x14ac:dyDescent="0.2">
      <c r="A150" s="91"/>
      <c r="B150" s="91"/>
      <c r="C150" s="91"/>
      <c r="D150" s="91"/>
      <c r="E150" s="91"/>
      <c r="F150" s="91"/>
      <c r="G150" s="91"/>
      <c r="H150" s="91"/>
      <c r="I150" s="91"/>
      <c r="J150" s="91"/>
      <c r="K150" s="91"/>
      <c r="L150" s="91"/>
      <c r="M150" s="91"/>
      <c r="N150" s="91"/>
      <c r="O150" s="91"/>
    </row>
    <row r="151" spans="1:15" x14ac:dyDescent="0.2">
      <c r="A151" s="91"/>
      <c r="B151" s="91"/>
      <c r="C151" s="91"/>
      <c r="D151" s="91"/>
      <c r="E151" s="91"/>
      <c r="F151" s="91"/>
      <c r="G151" s="91"/>
      <c r="H151" s="91"/>
      <c r="I151" s="91"/>
      <c r="J151" s="91"/>
      <c r="K151" s="91"/>
      <c r="L151" s="91"/>
      <c r="M151" s="91"/>
      <c r="N151" s="91"/>
      <c r="O151" s="91"/>
    </row>
    <row r="152" spans="1:15" x14ac:dyDescent="0.2">
      <c r="A152" s="91"/>
      <c r="B152" s="91"/>
      <c r="C152" s="91"/>
      <c r="D152" s="91"/>
      <c r="E152" s="91"/>
      <c r="F152" s="91"/>
      <c r="G152" s="91"/>
      <c r="H152" s="91"/>
      <c r="I152" s="91"/>
      <c r="J152" s="91"/>
      <c r="K152" s="91"/>
      <c r="L152" s="91"/>
      <c r="M152" s="91"/>
      <c r="N152" s="91"/>
      <c r="O152" s="91"/>
    </row>
    <row r="153" spans="1:15" x14ac:dyDescent="0.2">
      <c r="A153" s="91"/>
      <c r="B153" s="91"/>
      <c r="C153" s="91"/>
      <c r="D153" s="91"/>
      <c r="E153" s="91"/>
      <c r="F153" s="91"/>
      <c r="G153" s="91"/>
      <c r="H153" s="91"/>
      <c r="I153" s="91"/>
      <c r="J153" s="91"/>
      <c r="K153" s="91"/>
      <c r="L153" s="91"/>
      <c r="M153" s="91"/>
      <c r="N153" s="91"/>
      <c r="O153" s="91"/>
    </row>
    <row r="154" spans="1:15" x14ac:dyDescent="0.2">
      <c r="A154" s="91"/>
      <c r="B154" s="91"/>
      <c r="C154" s="91"/>
      <c r="D154" s="91"/>
      <c r="E154" s="91"/>
      <c r="F154" s="91"/>
      <c r="G154" s="91"/>
      <c r="H154" s="91"/>
      <c r="I154" s="91"/>
      <c r="J154" s="91"/>
      <c r="K154" s="91"/>
      <c r="L154" s="91"/>
      <c r="M154" s="91"/>
      <c r="N154" s="91"/>
      <c r="O154" s="91"/>
    </row>
    <row r="155" spans="1:15" x14ac:dyDescent="0.2">
      <c r="A155" s="91"/>
      <c r="B155" s="91"/>
      <c r="C155" s="91"/>
      <c r="D155" s="91"/>
      <c r="E155" s="91"/>
      <c r="F155" s="91"/>
      <c r="G155" s="91"/>
      <c r="H155" s="91"/>
      <c r="I155" s="91"/>
      <c r="J155" s="91"/>
      <c r="K155" s="91"/>
      <c r="L155" s="91"/>
      <c r="M155" s="91"/>
      <c r="N155" s="91"/>
      <c r="O155" s="91"/>
    </row>
    <row r="156" spans="1:15" x14ac:dyDescent="0.2">
      <c r="A156" s="91"/>
      <c r="B156" s="91"/>
      <c r="C156" s="91"/>
      <c r="D156" s="91"/>
      <c r="E156" s="91"/>
      <c r="F156" s="91"/>
      <c r="G156" s="91"/>
      <c r="H156" s="91"/>
      <c r="I156" s="91"/>
      <c r="J156" s="91"/>
      <c r="K156" s="91"/>
      <c r="L156" s="91"/>
      <c r="M156" s="91"/>
      <c r="N156" s="91"/>
      <c r="O156" s="91"/>
    </row>
    <row r="157" spans="1:15" x14ac:dyDescent="0.2">
      <c r="A157" s="91"/>
      <c r="B157" s="91"/>
      <c r="C157" s="91"/>
      <c r="D157" s="91"/>
      <c r="E157" s="91"/>
      <c r="F157" s="91"/>
      <c r="G157" s="91"/>
      <c r="H157" s="91"/>
      <c r="I157" s="91"/>
      <c r="J157" s="91"/>
      <c r="K157" s="91"/>
      <c r="L157" s="91"/>
      <c r="M157" s="91"/>
      <c r="N157" s="91"/>
      <c r="O157" s="91"/>
    </row>
    <row r="158" spans="1:15" x14ac:dyDescent="0.2">
      <c r="A158" s="91"/>
      <c r="B158" s="91"/>
      <c r="C158" s="91"/>
      <c r="D158" s="91"/>
      <c r="E158" s="91"/>
      <c r="F158" s="91"/>
      <c r="G158" s="91"/>
      <c r="H158" s="91"/>
      <c r="I158" s="91"/>
      <c r="J158" s="91"/>
      <c r="K158" s="91"/>
      <c r="L158" s="91"/>
      <c r="M158" s="91"/>
      <c r="N158" s="91"/>
      <c r="O158" s="91"/>
    </row>
    <row r="159" spans="1:15" x14ac:dyDescent="0.2">
      <c r="A159" s="91"/>
      <c r="B159" s="91"/>
      <c r="C159" s="91"/>
      <c r="D159" s="91"/>
      <c r="E159" s="91"/>
      <c r="F159" s="91"/>
      <c r="G159" s="91"/>
      <c r="H159" s="91"/>
      <c r="I159" s="91"/>
      <c r="J159" s="91"/>
      <c r="K159" s="91"/>
      <c r="L159" s="91"/>
      <c r="M159" s="91"/>
      <c r="N159" s="91"/>
      <c r="O159" s="91"/>
    </row>
    <row r="160" spans="1:15" x14ac:dyDescent="0.2">
      <c r="A160" s="91"/>
      <c r="B160" s="91"/>
      <c r="C160" s="91"/>
      <c r="D160" s="91"/>
      <c r="E160" s="91"/>
      <c r="F160" s="91"/>
      <c r="G160" s="91"/>
      <c r="H160" s="91"/>
      <c r="I160" s="91"/>
      <c r="J160" s="91"/>
      <c r="K160" s="91"/>
      <c r="L160" s="91"/>
      <c r="M160" s="91"/>
      <c r="N160" s="91"/>
      <c r="O160" s="91"/>
    </row>
    <row r="161" spans="1:15" x14ac:dyDescent="0.2">
      <c r="A161" s="91"/>
      <c r="B161" s="91"/>
      <c r="C161" s="91"/>
      <c r="D161" s="91"/>
      <c r="E161" s="91"/>
      <c r="F161" s="91"/>
      <c r="G161" s="91"/>
      <c r="H161" s="91"/>
      <c r="I161" s="91"/>
      <c r="J161" s="91"/>
      <c r="K161" s="91"/>
      <c r="L161" s="91"/>
      <c r="M161" s="91"/>
      <c r="N161" s="91"/>
      <c r="O161" s="91"/>
    </row>
    <row r="162" spans="1:15" x14ac:dyDescent="0.2">
      <c r="A162" s="91"/>
      <c r="B162" s="91"/>
      <c r="C162" s="91"/>
      <c r="D162" s="91"/>
      <c r="E162" s="91"/>
      <c r="F162" s="91"/>
      <c r="G162" s="91"/>
      <c r="H162" s="91"/>
      <c r="I162" s="91"/>
      <c r="J162" s="91"/>
      <c r="K162" s="91"/>
      <c r="L162" s="91"/>
      <c r="M162" s="91"/>
      <c r="N162" s="91"/>
      <c r="O162" s="91"/>
    </row>
    <row r="163" spans="1:15" x14ac:dyDescent="0.2">
      <c r="A163" s="91"/>
      <c r="B163" s="91"/>
      <c r="C163" s="91"/>
      <c r="D163" s="91"/>
      <c r="E163" s="91"/>
      <c r="F163" s="91"/>
      <c r="G163" s="91"/>
      <c r="H163" s="91"/>
      <c r="I163" s="91"/>
      <c r="J163" s="91"/>
      <c r="K163" s="91"/>
      <c r="L163" s="91"/>
      <c r="M163" s="91"/>
      <c r="N163" s="91"/>
      <c r="O163" s="91"/>
    </row>
    <row r="164" spans="1:15" x14ac:dyDescent="0.2">
      <c r="A164" s="91"/>
      <c r="B164" s="91"/>
      <c r="C164" s="91"/>
      <c r="D164" s="91"/>
      <c r="E164" s="91"/>
      <c r="F164" s="91"/>
      <c r="G164" s="91"/>
      <c r="H164" s="91"/>
      <c r="I164" s="91"/>
      <c r="J164" s="91"/>
      <c r="K164" s="91"/>
      <c r="L164" s="91"/>
      <c r="M164" s="91"/>
      <c r="N164" s="91"/>
      <c r="O164" s="91"/>
    </row>
    <row r="165" spans="1:15" x14ac:dyDescent="0.2">
      <c r="A165" s="91"/>
      <c r="B165" s="91"/>
      <c r="C165" s="91"/>
      <c r="D165" s="91"/>
      <c r="E165" s="91"/>
      <c r="F165" s="91"/>
      <c r="G165" s="91"/>
      <c r="H165" s="91"/>
      <c r="I165" s="91"/>
      <c r="J165" s="91"/>
      <c r="K165" s="91"/>
      <c r="L165" s="91"/>
      <c r="M165" s="91"/>
      <c r="N165" s="91"/>
      <c r="O165" s="91"/>
    </row>
    <row r="166" spans="1:15" x14ac:dyDescent="0.2">
      <c r="A166" s="91"/>
      <c r="B166" s="91"/>
      <c r="C166" s="91"/>
      <c r="D166" s="91"/>
      <c r="E166" s="91"/>
      <c r="F166" s="91"/>
      <c r="G166" s="91"/>
      <c r="H166" s="91"/>
      <c r="I166" s="91"/>
      <c r="J166" s="91"/>
      <c r="K166" s="91"/>
      <c r="L166" s="91"/>
      <c r="M166" s="91"/>
      <c r="N166" s="91"/>
      <c r="O166" s="91"/>
    </row>
    <row r="167" spans="1:15" x14ac:dyDescent="0.2">
      <c r="A167" s="91"/>
      <c r="B167" s="91"/>
      <c r="C167" s="91"/>
      <c r="D167" s="91"/>
      <c r="E167" s="91"/>
      <c r="F167" s="91"/>
      <c r="G167" s="91"/>
      <c r="H167" s="91"/>
      <c r="I167" s="91"/>
      <c r="J167" s="91"/>
      <c r="K167" s="91"/>
      <c r="L167" s="91"/>
      <c r="M167" s="91"/>
      <c r="N167" s="91"/>
      <c r="O167" s="91"/>
    </row>
    <row r="168" spans="1:15" x14ac:dyDescent="0.2">
      <c r="A168" s="91"/>
      <c r="B168" s="91"/>
      <c r="C168" s="91"/>
      <c r="D168" s="91"/>
      <c r="E168" s="91"/>
      <c r="F168" s="91"/>
      <c r="G168" s="91"/>
      <c r="H168" s="91"/>
      <c r="I168" s="91"/>
      <c r="J168" s="91"/>
      <c r="K168" s="91"/>
      <c r="L168" s="91"/>
      <c r="M168" s="91"/>
      <c r="N168" s="91"/>
      <c r="O168" s="91"/>
    </row>
    <row r="169" spans="1:15" x14ac:dyDescent="0.2">
      <c r="A169" s="91"/>
      <c r="B169" s="91"/>
      <c r="C169" s="91"/>
      <c r="D169" s="91"/>
      <c r="E169" s="91"/>
      <c r="F169" s="91"/>
      <c r="G169" s="91"/>
      <c r="H169" s="91"/>
      <c r="I169" s="91"/>
      <c r="J169" s="91"/>
      <c r="K169" s="91"/>
      <c r="L169" s="91"/>
      <c r="M169" s="91"/>
      <c r="N169" s="91"/>
      <c r="O169" s="91"/>
    </row>
    <row r="170" spans="1:15" x14ac:dyDescent="0.2">
      <c r="A170" s="91"/>
      <c r="B170" s="91"/>
      <c r="C170" s="91"/>
      <c r="D170" s="91"/>
      <c r="E170" s="91"/>
      <c r="F170" s="91"/>
      <c r="G170" s="91"/>
      <c r="H170" s="91"/>
      <c r="I170" s="91"/>
      <c r="J170" s="91"/>
      <c r="K170" s="91"/>
      <c r="L170" s="91"/>
      <c r="M170" s="91"/>
      <c r="N170" s="91"/>
      <c r="O170" s="91"/>
    </row>
    <row r="171" spans="1:15" x14ac:dyDescent="0.2">
      <c r="A171" s="91"/>
      <c r="B171" s="91"/>
      <c r="C171" s="91"/>
      <c r="D171" s="91"/>
      <c r="E171" s="91"/>
      <c r="F171" s="91"/>
      <c r="G171" s="91"/>
      <c r="H171" s="91"/>
      <c r="I171" s="91"/>
      <c r="J171" s="91"/>
      <c r="K171" s="91"/>
      <c r="L171" s="91"/>
      <c r="M171" s="91"/>
      <c r="N171" s="91"/>
      <c r="O171" s="91"/>
    </row>
    <row r="172" spans="1:15" x14ac:dyDescent="0.2">
      <c r="A172" s="91"/>
      <c r="B172" s="91"/>
      <c r="C172" s="91"/>
      <c r="D172" s="91"/>
      <c r="E172" s="91"/>
      <c r="F172" s="91"/>
      <c r="G172" s="91"/>
      <c r="H172" s="91"/>
      <c r="I172" s="91"/>
      <c r="J172" s="91"/>
      <c r="K172" s="91"/>
      <c r="L172" s="91"/>
      <c r="M172" s="91"/>
      <c r="N172" s="91"/>
      <c r="O172" s="91"/>
    </row>
    <row r="173" spans="1:15" x14ac:dyDescent="0.2">
      <c r="A173" s="91"/>
      <c r="B173" s="91"/>
      <c r="C173" s="91"/>
      <c r="D173" s="91"/>
      <c r="E173" s="91"/>
      <c r="F173" s="91"/>
      <c r="G173" s="91"/>
      <c r="H173" s="91"/>
      <c r="I173" s="91"/>
      <c r="J173" s="91"/>
      <c r="K173" s="91"/>
      <c r="L173" s="91"/>
      <c r="M173" s="91"/>
      <c r="N173" s="91"/>
      <c r="O173" s="91"/>
    </row>
    <row r="174" spans="1:15" x14ac:dyDescent="0.2">
      <c r="A174" s="91"/>
      <c r="B174" s="91"/>
      <c r="C174" s="91"/>
      <c r="D174" s="91"/>
      <c r="E174" s="91"/>
      <c r="F174" s="91"/>
      <c r="G174" s="91"/>
      <c r="H174" s="91"/>
      <c r="I174" s="91"/>
      <c r="J174" s="91"/>
      <c r="K174" s="91"/>
      <c r="L174" s="91"/>
      <c r="M174" s="91"/>
      <c r="N174" s="91"/>
      <c r="O174" s="91"/>
    </row>
    <row r="175" spans="1:15" x14ac:dyDescent="0.2">
      <c r="A175" s="91"/>
      <c r="B175" s="91"/>
      <c r="C175" s="91"/>
      <c r="D175" s="91"/>
      <c r="E175" s="91"/>
      <c r="F175" s="91"/>
      <c r="G175" s="91"/>
      <c r="H175" s="91"/>
      <c r="I175" s="91"/>
      <c r="J175" s="91"/>
      <c r="K175" s="91"/>
      <c r="L175" s="91"/>
      <c r="M175" s="91"/>
      <c r="N175" s="91"/>
      <c r="O175" s="91"/>
    </row>
    <row r="176" spans="1:15" x14ac:dyDescent="0.2">
      <c r="A176" s="91"/>
      <c r="B176" s="91"/>
      <c r="C176" s="91"/>
      <c r="D176" s="91"/>
      <c r="E176" s="91"/>
      <c r="F176" s="91"/>
      <c r="G176" s="91"/>
      <c r="H176" s="91"/>
      <c r="I176" s="91"/>
      <c r="J176" s="91"/>
      <c r="K176" s="91"/>
      <c r="L176" s="91"/>
      <c r="M176" s="91"/>
      <c r="N176" s="91"/>
      <c r="O176" s="91"/>
    </row>
    <row r="177" spans="1:15" x14ac:dyDescent="0.2">
      <c r="A177" s="91"/>
      <c r="B177" s="91"/>
      <c r="C177" s="91"/>
      <c r="D177" s="91"/>
      <c r="E177" s="91"/>
      <c r="F177" s="91"/>
      <c r="G177" s="91"/>
      <c r="H177" s="91"/>
      <c r="I177" s="91"/>
      <c r="J177" s="91"/>
      <c r="K177" s="91"/>
      <c r="L177" s="91"/>
      <c r="M177" s="91"/>
      <c r="N177" s="91"/>
      <c r="O177" s="91"/>
    </row>
    <row r="178" spans="1:15" x14ac:dyDescent="0.2">
      <c r="A178" s="91"/>
      <c r="B178" s="91"/>
      <c r="C178" s="91"/>
      <c r="D178" s="91"/>
      <c r="E178" s="91"/>
      <c r="F178" s="91"/>
      <c r="G178" s="91"/>
      <c r="H178" s="91"/>
      <c r="I178" s="91"/>
      <c r="J178" s="91"/>
      <c r="K178" s="91"/>
      <c r="L178" s="91"/>
      <c r="M178" s="91"/>
      <c r="N178" s="91"/>
      <c r="O178" s="91"/>
    </row>
    <row r="179" spans="1:15" x14ac:dyDescent="0.2">
      <c r="A179" s="91"/>
      <c r="B179" s="91"/>
      <c r="C179" s="91"/>
      <c r="D179" s="91"/>
      <c r="E179" s="91"/>
      <c r="F179" s="91"/>
      <c r="G179" s="91"/>
      <c r="H179" s="91"/>
      <c r="I179" s="91"/>
      <c r="J179" s="91"/>
      <c r="K179" s="91"/>
      <c r="L179" s="91"/>
      <c r="M179" s="91"/>
      <c r="N179" s="91"/>
      <c r="O179" s="91"/>
    </row>
    <row r="180" spans="1:15" x14ac:dyDescent="0.2">
      <c r="A180" s="91"/>
      <c r="B180" s="91"/>
      <c r="C180" s="91"/>
      <c r="D180" s="91"/>
      <c r="E180" s="91"/>
      <c r="F180" s="91"/>
      <c r="G180" s="91"/>
      <c r="H180" s="91"/>
      <c r="I180" s="91"/>
      <c r="J180" s="91"/>
      <c r="K180" s="91"/>
      <c r="L180" s="91"/>
      <c r="M180" s="91"/>
      <c r="N180" s="91"/>
      <c r="O180" s="91"/>
    </row>
    <row r="181" spans="1:15" x14ac:dyDescent="0.2">
      <c r="A181" s="91"/>
      <c r="B181" s="91"/>
      <c r="C181" s="91"/>
      <c r="D181" s="91"/>
      <c r="E181" s="91"/>
      <c r="F181" s="91"/>
      <c r="G181" s="91"/>
      <c r="H181" s="91"/>
      <c r="I181" s="91"/>
      <c r="J181" s="91"/>
      <c r="K181" s="91"/>
      <c r="L181" s="91"/>
      <c r="M181" s="91"/>
      <c r="N181" s="91"/>
      <c r="O181" s="91"/>
    </row>
    <row r="182" spans="1:15" x14ac:dyDescent="0.2">
      <c r="A182" s="91"/>
      <c r="B182" s="91"/>
      <c r="C182" s="91"/>
      <c r="D182" s="91"/>
      <c r="E182" s="91"/>
      <c r="F182" s="91"/>
      <c r="G182" s="91"/>
      <c r="H182" s="91"/>
      <c r="I182" s="91"/>
      <c r="J182" s="91"/>
      <c r="K182" s="91"/>
      <c r="L182" s="91"/>
      <c r="M182" s="91"/>
      <c r="N182" s="91"/>
      <c r="O182" s="91"/>
    </row>
    <row r="183" spans="1:15" x14ac:dyDescent="0.2">
      <c r="A183" s="91"/>
      <c r="B183" s="91"/>
      <c r="C183" s="91"/>
      <c r="D183" s="91"/>
      <c r="E183" s="91"/>
      <c r="F183" s="91"/>
      <c r="G183" s="91"/>
      <c r="H183" s="91"/>
      <c r="I183" s="91"/>
      <c r="J183" s="91"/>
      <c r="K183" s="91"/>
      <c r="L183" s="91"/>
      <c r="M183" s="91"/>
      <c r="N183" s="91"/>
      <c r="O183" s="91"/>
    </row>
    <row r="184" spans="1:15" x14ac:dyDescent="0.2">
      <c r="A184" s="91"/>
      <c r="B184" s="91"/>
      <c r="C184" s="91"/>
      <c r="D184" s="91"/>
      <c r="E184" s="91"/>
      <c r="F184" s="91"/>
      <c r="G184" s="91"/>
      <c r="H184" s="91"/>
      <c r="I184" s="91"/>
      <c r="J184" s="91"/>
      <c r="K184" s="91"/>
      <c r="L184" s="91"/>
      <c r="M184" s="91"/>
      <c r="N184" s="91"/>
      <c r="O184" s="91"/>
    </row>
    <row r="185" spans="1:15" x14ac:dyDescent="0.2">
      <c r="A185" s="91"/>
      <c r="B185" s="91"/>
      <c r="C185" s="91"/>
      <c r="D185" s="91"/>
      <c r="E185" s="91"/>
      <c r="F185" s="91"/>
      <c r="G185" s="91"/>
      <c r="H185" s="91"/>
      <c r="I185" s="91"/>
      <c r="J185" s="91"/>
      <c r="K185" s="91"/>
      <c r="L185" s="91"/>
      <c r="M185" s="91"/>
      <c r="N185" s="91"/>
      <c r="O185" s="91"/>
    </row>
    <row r="186" spans="1:15" x14ac:dyDescent="0.2">
      <c r="A186" s="91"/>
      <c r="B186" s="91"/>
      <c r="C186" s="91"/>
      <c r="D186" s="91"/>
      <c r="E186" s="91"/>
      <c r="F186" s="91"/>
      <c r="G186" s="91"/>
      <c r="H186" s="91"/>
      <c r="I186" s="91"/>
      <c r="J186" s="91"/>
      <c r="K186" s="91"/>
      <c r="L186" s="91"/>
      <c r="M186" s="91"/>
      <c r="N186" s="91"/>
      <c r="O186" s="91"/>
    </row>
    <row r="187" spans="1:15" x14ac:dyDescent="0.2">
      <c r="A187" s="91"/>
      <c r="B187" s="91"/>
      <c r="C187" s="91"/>
      <c r="D187" s="91"/>
      <c r="E187" s="91"/>
      <c r="F187" s="91"/>
      <c r="G187" s="91"/>
      <c r="H187" s="91"/>
      <c r="I187" s="91"/>
      <c r="J187" s="91"/>
      <c r="K187" s="91"/>
      <c r="L187" s="91"/>
      <c r="M187" s="91"/>
      <c r="N187" s="91"/>
      <c r="O187" s="91"/>
    </row>
    <row r="188" spans="1:15" x14ac:dyDescent="0.2">
      <c r="A188" s="91"/>
      <c r="B188" s="91"/>
      <c r="C188" s="91"/>
      <c r="D188" s="91"/>
      <c r="E188" s="91"/>
      <c r="F188" s="91"/>
      <c r="G188" s="91"/>
      <c r="H188" s="91"/>
      <c r="I188" s="91"/>
      <c r="J188" s="91"/>
      <c r="K188" s="91"/>
      <c r="L188" s="91"/>
      <c r="M188" s="91"/>
      <c r="N188" s="91"/>
      <c r="O188" s="91"/>
    </row>
    <row r="189" spans="1:15" x14ac:dyDescent="0.2">
      <c r="A189" s="91"/>
      <c r="B189" s="91"/>
      <c r="C189" s="91"/>
      <c r="D189" s="91"/>
      <c r="E189" s="91"/>
      <c r="F189" s="91"/>
      <c r="G189" s="91"/>
      <c r="H189" s="91"/>
      <c r="I189" s="91"/>
      <c r="J189" s="91"/>
      <c r="K189" s="91"/>
      <c r="L189" s="91"/>
      <c r="M189" s="91"/>
      <c r="N189" s="91"/>
      <c r="O189" s="91"/>
    </row>
    <row r="190" spans="1:15" x14ac:dyDescent="0.2">
      <c r="A190" s="91"/>
      <c r="B190" s="91"/>
      <c r="C190" s="91"/>
      <c r="D190" s="91"/>
      <c r="E190" s="91"/>
      <c r="F190" s="91"/>
      <c r="G190" s="91"/>
      <c r="H190" s="91"/>
      <c r="I190" s="91"/>
      <c r="J190" s="91"/>
      <c r="K190" s="91"/>
      <c r="L190" s="91"/>
      <c r="M190" s="91"/>
      <c r="N190" s="91"/>
      <c r="O190" s="91"/>
    </row>
    <row r="191" spans="1:15" x14ac:dyDescent="0.2">
      <c r="A191" s="91"/>
      <c r="B191" s="91"/>
      <c r="C191" s="91"/>
      <c r="D191" s="91"/>
      <c r="E191" s="91"/>
      <c r="F191" s="91"/>
      <c r="G191" s="91"/>
      <c r="H191" s="91"/>
      <c r="I191" s="91"/>
      <c r="J191" s="91"/>
      <c r="K191" s="91"/>
      <c r="L191" s="91"/>
      <c r="M191" s="91"/>
      <c r="N191" s="91"/>
      <c r="O191" s="91"/>
    </row>
    <row r="192" spans="1:15" x14ac:dyDescent="0.2">
      <c r="A192" s="91"/>
      <c r="B192" s="91"/>
      <c r="C192" s="91"/>
      <c r="D192" s="91"/>
      <c r="E192" s="91"/>
      <c r="F192" s="91"/>
      <c r="G192" s="91"/>
      <c r="H192" s="91"/>
      <c r="I192" s="91"/>
      <c r="J192" s="91"/>
      <c r="K192" s="91"/>
      <c r="L192" s="91"/>
      <c r="M192" s="91"/>
      <c r="N192" s="91"/>
      <c r="O192" s="91"/>
    </row>
    <row r="193" spans="1:15" x14ac:dyDescent="0.2">
      <c r="A193" s="91"/>
      <c r="B193" s="91"/>
      <c r="C193" s="91"/>
      <c r="D193" s="91"/>
      <c r="E193" s="91"/>
      <c r="F193" s="91"/>
      <c r="G193" s="91"/>
      <c r="H193" s="91"/>
      <c r="I193" s="91"/>
      <c r="J193" s="91"/>
      <c r="K193" s="91"/>
      <c r="L193" s="91"/>
      <c r="M193" s="91"/>
      <c r="N193" s="91"/>
      <c r="O193" s="91"/>
    </row>
    <row r="194" spans="1:15" x14ac:dyDescent="0.2">
      <c r="A194" s="91"/>
      <c r="B194" s="91"/>
      <c r="C194" s="91"/>
      <c r="D194" s="91"/>
      <c r="E194" s="91"/>
      <c r="F194" s="91"/>
      <c r="G194" s="91"/>
      <c r="H194" s="91"/>
      <c r="I194" s="91"/>
      <c r="J194" s="91"/>
      <c r="K194" s="91"/>
      <c r="L194" s="91"/>
      <c r="M194" s="91"/>
      <c r="N194" s="91"/>
      <c r="O194" s="91"/>
    </row>
    <row r="195" spans="1:15" x14ac:dyDescent="0.2">
      <c r="A195" s="91"/>
      <c r="B195" s="91"/>
      <c r="C195" s="91"/>
      <c r="D195" s="91"/>
      <c r="E195" s="91"/>
      <c r="F195" s="91"/>
      <c r="G195" s="91"/>
      <c r="H195" s="91"/>
      <c r="I195" s="91"/>
      <c r="J195" s="91"/>
      <c r="K195" s="91"/>
      <c r="L195" s="91"/>
      <c r="M195" s="91"/>
      <c r="N195" s="91"/>
      <c r="O195" s="91"/>
    </row>
    <row r="196" spans="1:15" x14ac:dyDescent="0.2">
      <c r="A196" s="91"/>
      <c r="B196" s="91"/>
      <c r="C196" s="91"/>
      <c r="D196" s="91"/>
      <c r="E196" s="91"/>
      <c r="F196" s="91"/>
      <c r="G196" s="91"/>
      <c r="H196" s="91"/>
      <c r="I196" s="91"/>
      <c r="J196" s="91"/>
      <c r="K196" s="91"/>
      <c r="L196" s="91"/>
      <c r="M196" s="91"/>
      <c r="N196" s="91"/>
      <c r="O196" s="91"/>
    </row>
    <row r="197" spans="1:15" x14ac:dyDescent="0.2">
      <c r="A197" s="91"/>
      <c r="B197" s="91"/>
      <c r="C197" s="91"/>
      <c r="D197" s="91"/>
      <c r="E197" s="91"/>
      <c r="F197" s="91"/>
      <c r="G197" s="91"/>
      <c r="H197" s="91"/>
      <c r="I197" s="91"/>
      <c r="J197" s="91"/>
      <c r="K197" s="91"/>
      <c r="L197" s="91"/>
      <c r="M197" s="91"/>
      <c r="N197" s="91"/>
      <c r="O197" s="91"/>
    </row>
    <row r="198" spans="1:15" x14ac:dyDescent="0.2">
      <c r="A198" s="91"/>
      <c r="B198" s="91"/>
      <c r="C198" s="91"/>
      <c r="D198" s="91"/>
      <c r="E198" s="91"/>
      <c r="F198" s="91"/>
      <c r="G198" s="91"/>
      <c r="H198" s="91"/>
      <c r="I198" s="91"/>
      <c r="J198" s="91"/>
      <c r="K198" s="91"/>
      <c r="L198" s="91"/>
      <c r="M198" s="91"/>
      <c r="N198" s="91"/>
      <c r="O198" s="91"/>
    </row>
    <row r="199" spans="1:15" x14ac:dyDescent="0.2">
      <c r="A199" s="91"/>
      <c r="B199" s="91"/>
      <c r="C199" s="91"/>
      <c r="D199" s="91"/>
      <c r="E199" s="91"/>
      <c r="F199" s="91"/>
      <c r="G199" s="91"/>
      <c r="H199" s="91"/>
      <c r="I199" s="91"/>
      <c r="J199" s="91"/>
      <c r="K199" s="91"/>
      <c r="L199" s="91"/>
      <c r="M199" s="91"/>
      <c r="N199" s="91"/>
      <c r="O199" s="91"/>
    </row>
    <row r="200" spans="1:15" x14ac:dyDescent="0.2">
      <c r="A200" s="91"/>
      <c r="B200" s="91"/>
      <c r="C200" s="91"/>
      <c r="D200" s="91"/>
      <c r="E200" s="91"/>
      <c r="F200" s="91"/>
      <c r="G200" s="91"/>
      <c r="H200" s="91"/>
      <c r="I200" s="91"/>
      <c r="J200" s="91"/>
      <c r="K200" s="91"/>
      <c r="L200" s="91"/>
      <c r="M200" s="91"/>
      <c r="N200" s="91"/>
      <c r="O200" s="91"/>
    </row>
    <row r="201" spans="1:15" x14ac:dyDescent="0.2">
      <c r="A201" s="91"/>
      <c r="B201" s="91"/>
      <c r="C201" s="91"/>
      <c r="D201" s="91"/>
      <c r="E201" s="91"/>
      <c r="F201" s="91"/>
      <c r="G201" s="91"/>
      <c r="H201" s="91"/>
      <c r="I201" s="91"/>
      <c r="J201" s="91"/>
      <c r="K201" s="91"/>
      <c r="L201" s="91"/>
      <c r="M201" s="91"/>
      <c r="N201" s="91"/>
      <c r="O201" s="91"/>
    </row>
    <row r="202" spans="1:15" x14ac:dyDescent="0.2">
      <c r="A202" s="91"/>
      <c r="B202" s="91"/>
      <c r="C202" s="91"/>
      <c r="D202" s="91"/>
      <c r="E202" s="91"/>
      <c r="F202" s="91"/>
      <c r="G202" s="91"/>
      <c r="H202" s="91"/>
      <c r="I202" s="91"/>
      <c r="J202" s="91"/>
      <c r="K202" s="91"/>
      <c r="L202" s="91"/>
      <c r="M202" s="91"/>
      <c r="N202" s="91"/>
      <c r="O202" s="91"/>
    </row>
    <row r="203" spans="1:15" x14ac:dyDescent="0.2">
      <c r="A203" s="91"/>
      <c r="B203" s="91"/>
      <c r="C203" s="91"/>
      <c r="D203" s="91"/>
      <c r="E203" s="91"/>
      <c r="F203" s="91"/>
      <c r="G203" s="91"/>
      <c r="H203" s="91"/>
      <c r="I203" s="91"/>
      <c r="J203" s="91"/>
      <c r="K203" s="91"/>
      <c r="L203" s="91"/>
      <c r="M203" s="91"/>
      <c r="N203" s="91"/>
      <c r="O203" s="91"/>
    </row>
    <row r="204" spans="1:15" x14ac:dyDescent="0.2">
      <c r="A204" s="91"/>
      <c r="B204" s="91"/>
      <c r="C204" s="91"/>
      <c r="D204" s="91"/>
      <c r="E204" s="91"/>
      <c r="F204" s="91"/>
      <c r="G204" s="91"/>
      <c r="H204" s="91"/>
      <c r="I204" s="91"/>
      <c r="J204" s="91"/>
      <c r="K204" s="91"/>
      <c r="L204" s="91"/>
      <c r="M204" s="91"/>
      <c r="N204" s="91"/>
      <c r="O204" s="91"/>
    </row>
    <row r="205" spans="1:15" x14ac:dyDescent="0.2">
      <c r="A205" s="91"/>
      <c r="B205" s="91"/>
      <c r="C205" s="91"/>
      <c r="D205" s="91"/>
      <c r="E205" s="91"/>
      <c r="F205" s="91"/>
      <c r="G205" s="91"/>
      <c r="H205" s="91"/>
      <c r="I205" s="91"/>
      <c r="J205" s="91"/>
      <c r="K205" s="91"/>
      <c r="L205" s="91"/>
      <c r="M205" s="91"/>
      <c r="N205" s="91"/>
      <c r="O205" s="91"/>
    </row>
    <row r="206" spans="1:15" x14ac:dyDescent="0.2">
      <c r="A206" s="91"/>
      <c r="B206" s="91"/>
      <c r="C206" s="91"/>
      <c r="D206" s="91"/>
      <c r="E206" s="91"/>
      <c r="F206" s="91"/>
      <c r="G206" s="91"/>
      <c r="H206" s="91"/>
      <c r="I206" s="91"/>
      <c r="J206" s="91"/>
      <c r="K206" s="91"/>
      <c r="L206" s="91"/>
      <c r="M206" s="91"/>
      <c r="N206" s="91"/>
      <c r="O206" s="91"/>
    </row>
    <row r="207" spans="1:15" x14ac:dyDescent="0.2">
      <c r="A207" s="91"/>
      <c r="B207" s="91"/>
      <c r="C207" s="91"/>
      <c r="D207" s="91"/>
      <c r="E207" s="91"/>
      <c r="F207" s="91"/>
      <c r="G207" s="91"/>
      <c r="H207" s="91"/>
      <c r="I207" s="91"/>
      <c r="J207" s="91"/>
      <c r="K207" s="91"/>
      <c r="L207" s="91"/>
      <c r="M207" s="91"/>
      <c r="N207" s="91"/>
      <c r="O207" s="91"/>
    </row>
    <row r="208" spans="1:15" x14ac:dyDescent="0.2">
      <c r="A208" s="91"/>
      <c r="B208" s="91"/>
      <c r="C208" s="91"/>
      <c r="D208" s="91"/>
      <c r="E208" s="91"/>
      <c r="F208" s="91"/>
      <c r="G208" s="91"/>
      <c r="H208" s="91"/>
      <c r="I208" s="91"/>
      <c r="J208" s="91"/>
      <c r="K208" s="91"/>
      <c r="L208" s="91"/>
      <c r="M208" s="91"/>
      <c r="N208" s="91"/>
      <c r="O208" s="91"/>
    </row>
    <row r="209" spans="1:15" x14ac:dyDescent="0.2">
      <c r="A209" s="91"/>
      <c r="B209" s="91"/>
      <c r="C209" s="91"/>
      <c r="D209" s="91"/>
      <c r="E209" s="91"/>
      <c r="F209" s="91"/>
      <c r="G209" s="91"/>
      <c r="H209" s="91"/>
      <c r="I209" s="91"/>
      <c r="J209" s="91"/>
      <c r="K209" s="91"/>
      <c r="L209" s="91"/>
      <c r="M209" s="91"/>
      <c r="N209" s="91"/>
      <c r="O209" s="91"/>
    </row>
    <row r="210" spans="1:15" x14ac:dyDescent="0.2">
      <c r="A210" s="91"/>
      <c r="B210" s="91"/>
      <c r="C210" s="91"/>
      <c r="D210" s="91"/>
      <c r="E210" s="91"/>
      <c r="F210" s="91"/>
      <c r="G210" s="91"/>
      <c r="H210" s="91"/>
      <c r="I210" s="91"/>
      <c r="J210" s="91"/>
      <c r="K210" s="91"/>
      <c r="L210" s="91"/>
      <c r="M210" s="91"/>
      <c r="N210" s="91"/>
      <c r="O210" s="91"/>
    </row>
    <row r="211" spans="1:15" x14ac:dyDescent="0.2">
      <c r="A211" s="91"/>
      <c r="B211" s="91"/>
      <c r="C211" s="91"/>
      <c r="D211" s="91"/>
      <c r="E211" s="91"/>
      <c r="F211" s="91"/>
      <c r="G211" s="91"/>
      <c r="H211" s="91"/>
      <c r="I211" s="91"/>
      <c r="J211" s="91"/>
      <c r="K211" s="91"/>
      <c r="L211" s="91"/>
      <c r="M211" s="91"/>
      <c r="N211" s="91"/>
      <c r="O211" s="91"/>
    </row>
    <row r="212" spans="1:15" x14ac:dyDescent="0.2">
      <c r="A212" s="91"/>
      <c r="B212" s="91"/>
      <c r="C212" s="91"/>
      <c r="D212" s="91"/>
      <c r="E212" s="91"/>
      <c r="F212" s="91"/>
      <c r="G212" s="91"/>
      <c r="H212" s="91"/>
      <c r="I212" s="91"/>
      <c r="J212" s="91"/>
      <c r="K212" s="91"/>
      <c r="L212" s="91"/>
      <c r="M212" s="91"/>
      <c r="N212" s="91"/>
      <c r="O212" s="91"/>
    </row>
    <row r="213" spans="1:15" x14ac:dyDescent="0.2">
      <c r="A213" s="91"/>
      <c r="B213" s="91"/>
      <c r="C213" s="91"/>
      <c r="D213" s="91"/>
      <c r="E213" s="91"/>
      <c r="F213" s="91"/>
      <c r="G213" s="91"/>
      <c r="H213" s="91"/>
      <c r="I213" s="91"/>
      <c r="J213" s="91"/>
      <c r="K213" s="91"/>
      <c r="L213" s="91"/>
      <c r="M213" s="91"/>
      <c r="N213" s="91"/>
      <c r="O213" s="91"/>
    </row>
    <row r="214" spans="1:15" x14ac:dyDescent="0.2">
      <c r="A214" s="91"/>
      <c r="B214" s="91"/>
      <c r="C214" s="91"/>
      <c r="D214" s="91"/>
      <c r="E214" s="91"/>
      <c r="F214" s="91"/>
      <c r="G214" s="91"/>
      <c r="H214" s="91"/>
      <c r="I214" s="91"/>
      <c r="J214" s="91"/>
      <c r="K214" s="91"/>
      <c r="L214" s="91"/>
      <c r="M214" s="91"/>
      <c r="N214" s="91"/>
      <c r="O214" s="91"/>
    </row>
    <row r="215" spans="1:15" x14ac:dyDescent="0.2">
      <c r="A215" s="91"/>
      <c r="B215" s="91"/>
      <c r="C215" s="91"/>
      <c r="D215" s="91"/>
      <c r="E215" s="91"/>
      <c r="F215" s="91"/>
      <c r="G215" s="91"/>
      <c r="H215" s="91"/>
      <c r="I215" s="91"/>
      <c r="J215" s="91"/>
      <c r="K215" s="91"/>
      <c r="L215" s="91"/>
      <c r="M215" s="91"/>
      <c r="N215" s="91"/>
      <c r="O215" s="91"/>
    </row>
    <row r="216" spans="1:15" x14ac:dyDescent="0.2">
      <c r="A216" s="91"/>
      <c r="B216" s="91"/>
      <c r="C216" s="91"/>
      <c r="D216" s="91"/>
      <c r="E216" s="91"/>
      <c r="F216" s="91"/>
      <c r="G216" s="91"/>
      <c r="H216" s="91"/>
      <c r="I216" s="91"/>
      <c r="J216" s="91"/>
      <c r="K216" s="91"/>
      <c r="L216" s="91"/>
      <c r="M216" s="91"/>
      <c r="N216" s="91"/>
      <c r="O216" s="91"/>
    </row>
    <row r="217" spans="1:15" x14ac:dyDescent="0.2">
      <c r="A217" s="91"/>
      <c r="B217" s="91"/>
      <c r="C217" s="91"/>
      <c r="D217" s="91"/>
      <c r="E217" s="91"/>
      <c r="F217" s="91"/>
      <c r="G217" s="91"/>
      <c r="H217" s="91"/>
      <c r="I217" s="91"/>
      <c r="J217" s="91"/>
      <c r="K217" s="91"/>
      <c r="L217" s="91"/>
      <c r="M217" s="91"/>
      <c r="N217" s="91"/>
      <c r="O217" s="91"/>
    </row>
    <row r="218" spans="1:15" x14ac:dyDescent="0.2">
      <c r="A218" s="91"/>
      <c r="B218" s="91"/>
      <c r="C218" s="91"/>
      <c r="D218" s="91"/>
      <c r="E218" s="91"/>
      <c r="F218" s="91"/>
      <c r="G218" s="91"/>
      <c r="H218" s="91"/>
      <c r="I218" s="91"/>
      <c r="J218" s="91"/>
      <c r="K218" s="91"/>
      <c r="L218" s="91"/>
      <c r="M218" s="91"/>
      <c r="N218" s="91"/>
      <c r="O218" s="91"/>
    </row>
    <row r="219" spans="1:15" x14ac:dyDescent="0.2">
      <c r="A219" s="91"/>
      <c r="B219" s="91"/>
      <c r="C219" s="91"/>
      <c r="D219" s="91"/>
      <c r="E219" s="91"/>
      <c r="F219" s="91"/>
      <c r="G219" s="91"/>
      <c r="H219" s="91"/>
      <c r="I219" s="91"/>
      <c r="J219" s="91"/>
      <c r="K219" s="91"/>
      <c r="L219" s="91"/>
      <c r="M219" s="91"/>
      <c r="N219" s="91"/>
      <c r="O219" s="91"/>
    </row>
    <row r="220" spans="1:15" x14ac:dyDescent="0.2">
      <c r="A220" s="91"/>
      <c r="B220" s="91"/>
      <c r="C220" s="91"/>
      <c r="D220" s="91"/>
      <c r="E220" s="91"/>
      <c r="F220" s="91"/>
      <c r="G220" s="91"/>
      <c r="H220" s="91"/>
      <c r="I220" s="91"/>
      <c r="J220" s="91"/>
      <c r="K220" s="91"/>
      <c r="L220" s="91"/>
      <c r="M220" s="91"/>
      <c r="N220" s="91"/>
      <c r="O220" s="91"/>
    </row>
    <row r="221" spans="1:15" x14ac:dyDescent="0.2">
      <c r="A221" s="91"/>
      <c r="B221" s="91"/>
      <c r="C221" s="91"/>
      <c r="D221" s="91"/>
      <c r="E221" s="91"/>
      <c r="F221" s="91"/>
      <c r="G221" s="91"/>
      <c r="H221" s="91"/>
      <c r="I221" s="91"/>
      <c r="J221" s="91"/>
      <c r="K221" s="91"/>
      <c r="L221" s="91"/>
      <c r="M221" s="91"/>
      <c r="N221" s="91"/>
      <c r="O221" s="91"/>
    </row>
    <row r="222" spans="1:15" x14ac:dyDescent="0.2">
      <c r="A222" s="91"/>
      <c r="B222" s="91"/>
      <c r="C222" s="91"/>
      <c r="D222" s="91"/>
      <c r="E222" s="91"/>
      <c r="F222" s="91"/>
      <c r="G222" s="91"/>
      <c r="H222" s="91"/>
      <c r="I222" s="91"/>
      <c r="J222" s="91"/>
      <c r="K222" s="91"/>
      <c r="L222" s="91"/>
      <c r="M222" s="91"/>
      <c r="N222" s="91"/>
      <c r="O222" s="91"/>
    </row>
    <row r="223" spans="1:15" x14ac:dyDescent="0.2">
      <c r="A223" s="91"/>
      <c r="B223" s="91"/>
      <c r="C223" s="91"/>
      <c r="D223" s="91"/>
      <c r="E223" s="91"/>
      <c r="F223" s="91"/>
      <c r="G223" s="91"/>
      <c r="H223" s="91"/>
      <c r="I223" s="91"/>
      <c r="J223" s="91"/>
      <c r="K223" s="91"/>
      <c r="L223" s="91"/>
      <c r="M223" s="91"/>
      <c r="N223" s="91"/>
      <c r="O223" s="91"/>
    </row>
    <row r="224" spans="1:15" x14ac:dyDescent="0.2">
      <c r="A224" s="91"/>
      <c r="B224" s="91"/>
      <c r="C224" s="91"/>
      <c r="D224" s="91"/>
      <c r="E224" s="91"/>
      <c r="F224" s="91"/>
      <c r="G224" s="91"/>
      <c r="H224" s="91"/>
      <c r="I224" s="91"/>
      <c r="J224" s="91"/>
      <c r="K224" s="91"/>
      <c r="L224" s="91"/>
      <c r="M224" s="91"/>
      <c r="N224" s="91"/>
      <c r="O224" s="91"/>
    </row>
    <row r="225" spans="1:15" x14ac:dyDescent="0.2">
      <c r="A225" s="91"/>
      <c r="B225" s="91"/>
      <c r="C225" s="91"/>
      <c r="D225" s="91"/>
      <c r="E225" s="91"/>
      <c r="F225" s="91"/>
      <c r="G225" s="91"/>
      <c r="H225" s="91"/>
      <c r="I225" s="91"/>
      <c r="J225" s="91"/>
      <c r="K225" s="91"/>
      <c r="L225" s="91"/>
      <c r="M225" s="91"/>
      <c r="N225" s="91"/>
      <c r="O225" s="91"/>
    </row>
    <row r="226" spans="1:15" x14ac:dyDescent="0.2">
      <c r="A226" s="91"/>
      <c r="B226" s="91"/>
      <c r="C226" s="91"/>
      <c r="D226" s="91"/>
      <c r="E226" s="91"/>
      <c r="F226" s="91"/>
      <c r="G226" s="91"/>
      <c r="H226" s="91"/>
      <c r="I226" s="91"/>
      <c r="J226" s="91"/>
      <c r="K226" s="91"/>
      <c r="L226" s="91"/>
      <c r="M226" s="91"/>
      <c r="N226" s="91"/>
      <c r="O226" s="91"/>
    </row>
    <row r="227" spans="1:15" x14ac:dyDescent="0.2">
      <c r="A227" s="91"/>
      <c r="B227" s="91"/>
      <c r="C227" s="91"/>
      <c r="D227" s="91"/>
      <c r="E227" s="91"/>
      <c r="F227" s="91"/>
      <c r="G227" s="91"/>
      <c r="H227" s="91"/>
      <c r="I227" s="91"/>
      <c r="J227" s="91"/>
      <c r="K227" s="91"/>
      <c r="L227" s="91"/>
      <c r="M227" s="91"/>
      <c r="N227" s="91"/>
      <c r="O227" s="91"/>
    </row>
    <row r="228" spans="1:15" x14ac:dyDescent="0.2">
      <c r="A228" s="91"/>
      <c r="B228" s="91"/>
      <c r="C228" s="91"/>
      <c r="D228" s="91"/>
      <c r="E228" s="91"/>
      <c r="F228" s="91"/>
      <c r="G228" s="91"/>
      <c r="H228" s="91"/>
      <c r="I228" s="91"/>
      <c r="J228" s="91"/>
      <c r="K228" s="91"/>
      <c r="L228" s="91"/>
      <c r="M228" s="91"/>
      <c r="N228" s="91"/>
      <c r="O228" s="91"/>
    </row>
    <row r="229" spans="1:15" x14ac:dyDescent="0.2">
      <c r="A229" s="91"/>
      <c r="B229" s="91"/>
      <c r="C229" s="91"/>
      <c r="D229" s="91"/>
      <c r="E229" s="91"/>
      <c r="F229" s="91"/>
      <c r="G229" s="91"/>
      <c r="H229" s="91"/>
      <c r="I229" s="91"/>
      <c r="J229" s="91"/>
      <c r="K229" s="91"/>
      <c r="L229" s="91"/>
      <c r="M229" s="91"/>
      <c r="N229" s="91"/>
      <c r="O229" s="91"/>
    </row>
    <row r="230" spans="1:15" x14ac:dyDescent="0.2">
      <c r="A230" s="91"/>
      <c r="B230" s="91"/>
      <c r="C230" s="91"/>
      <c r="D230" s="91"/>
      <c r="E230" s="91"/>
      <c r="F230" s="91"/>
      <c r="G230" s="91"/>
      <c r="H230" s="91"/>
      <c r="I230" s="91"/>
      <c r="J230" s="91"/>
      <c r="K230" s="91"/>
      <c r="L230" s="91"/>
      <c r="M230" s="91"/>
      <c r="N230" s="91"/>
      <c r="O230" s="91"/>
    </row>
    <row r="231" spans="1:15" x14ac:dyDescent="0.2">
      <c r="A231" s="91"/>
      <c r="B231" s="91"/>
      <c r="C231" s="91"/>
      <c r="D231" s="91"/>
      <c r="E231" s="91"/>
      <c r="F231" s="91"/>
      <c r="G231" s="91"/>
      <c r="H231" s="91"/>
      <c r="I231" s="91"/>
      <c r="J231" s="91"/>
      <c r="K231" s="91"/>
      <c r="L231" s="91"/>
      <c r="M231" s="91"/>
      <c r="N231" s="91"/>
      <c r="O231" s="91"/>
    </row>
    <row r="232" spans="1:15" x14ac:dyDescent="0.2">
      <c r="A232" s="91"/>
      <c r="B232" s="91"/>
      <c r="C232" s="91"/>
      <c r="D232" s="91"/>
      <c r="E232" s="91"/>
      <c r="F232" s="91"/>
      <c r="G232" s="91"/>
      <c r="H232" s="91"/>
      <c r="I232" s="91"/>
      <c r="J232" s="91"/>
      <c r="K232" s="91"/>
      <c r="L232" s="91"/>
      <c r="M232" s="91"/>
      <c r="N232" s="91"/>
      <c r="O232" s="91"/>
    </row>
    <row r="233" spans="1:15" x14ac:dyDescent="0.2">
      <c r="A233" s="91"/>
      <c r="B233" s="91"/>
      <c r="C233" s="91"/>
      <c r="D233" s="91"/>
      <c r="E233" s="91"/>
      <c r="F233" s="91"/>
      <c r="G233" s="91"/>
      <c r="H233" s="91"/>
      <c r="I233" s="91"/>
      <c r="J233" s="91"/>
      <c r="K233" s="91"/>
      <c r="L233" s="91"/>
      <c r="M233" s="91"/>
      <c r="N233" s="91"/>
      <c r="O233" s="91"/>
    </row>
    <row r="234" spans="1:15" x14ac:dyDescent="0.2">
      <c r="A234" s="91"/>
      <c r="B234" s="91"/>
      <c r="C234" s="91"/>
      <c r="D234" s="91"/>
      <c r="E234" s="91"/>
      <c r="F234" s="91"/>
      <c r="G234" s="91"/>
      <c r="H234" s="91"/>
      <c r="I234" s="91"/>
      <c r="J234" s="91"/>
      <c r="K234" s="91"/>
      <c r="L234" s="91"/>
      <c r="M234" s="91"/>
      <c r="N234" s="91"/>
      <c r="O234" s="91"/>
    </row>
    <row r="235" spans="1:15" x14ac:dyDescent="0.2">
      <c r="A235" s="91"/>
      <c r="B235" s="91"/>
      <c r="C235" s="91"/>
      <c r="D235" s="91"/>
      <c r="E235" s="91"/>
      <c r="F235" s="91"/>
      <c r="G235" s="91"/>
      <c r="H235" s="91"/>
      <c r="I235" s="91"/>
      <c r="J235" s="91"/>
      <c r="K235" s="91"/>
      <c r="L235" s="91"/>
      <c r="M235" s="91"/>
      <c r="N235" s="91"/>
      <c r="O235" s="91"/>
    </row>
    <row r="236" spans="1:15" x14ac:dyDescent="0.2">
      <c r="A236" s="91"/>
      <c r="B236" s="91"/>
      <c r="C236" s="91"/>
      <c r="D236" s="91"/>
      <c r="E236" s="91"/>
      <c r="F236" s="91"/>
      <c r="G236" s="91"/>
      <c r="H236" s="91"/>
      <c r="I236" s="91"/>
      <c r="J236" s="91"/>
      <c r="K236" s="91"/>
      <c r="L236" s="91"/>
      <c r="M236" s="91"/>
      <c r="N236" s="91"/>
      <c r="O236" s="91"/>
    </row>
    <row r="237" spans="1:15" x14ac:dyDescent="0.2">
      <c r="A237" s="91"/>
      <c r="B237" s="91"/>
      <c r="C237" s="91"/>
      <c r="D237" s="91"/>
      <c r="E237" s="91"/>
      <c r="F237" s="91"/>
      <c r="G237" s="91"/>
      <c r="H237" s="91"/>
      <c r="I237" s="91"/>
      <c r="J237" s="91"/>
      <c r="K237" s="91"/>
      <c r="L237" s="91"/>
      <c r="M237" s="91"/>
      <c r="N237" s="91"/>
      <c r="O237" s="91"/>
    </row>
    <row r="238" spans="1:15" x14ac:dyDescent="0.2">
      <c r="A238" s="91"/>
      <c r="B238" s="91"/>
      <c r="C238" s="91"/>
      <c r="D238" s="91"/>
      <c r="E238" s="91"/>
      <c r="F238" s="91"/>
      <c r="G238" s="91"/>
      <c r="H238" s="91"/>
      <c r="I238" s="91"/>
      <c r="J238" s="91"/>
      <c r="K238" s="91"/>
      <c r="L238" s="91"/>
      <c r="M238" s="91"/>
      <c r="N238" s="91"/>
      <c r="O238" s="91"/>
    </row>
    <row r="239" spans="1:15" x14ac:dyDescent="0.2">
      <c r="A239" s="91"/>
      <c r="B239" s="91"/>
      <c r="C239" s="91"/>
      <c r="D239" s="91"/>
      <c r="E239" s="91"/>
      <c r="F239" s="91"/>
      <c r="G239" s="91"/>
      <c r="H239" s="91"/>
      <c r="I239" s="91"/>
      <c r="J239" s="91"/>
      <c r="K239" s="91"/>
      <c r="L239" s="91"/>
      <c r="M239" s="91"/>
      <c r="N239" s="91"/>
      <c r="O239" s="91"/>
    </row>
    <row r="240" spans="1:15" x14ac:dyDescent="0.2">
      <c r="A240" s="91"/>
      <c r="B240" s="91"/>
      <c r="C240" s="91"/>
      <c r="D240" s="91"/>
      <c r="E240" s="91"/>
      <c r="F240" s="91"/>
      <c r="G240" s="91"/>
      <c r="H240" s="91"/>
      <c r="I240" s="91"/>
      <c r="J240" s="91"/>
      <c r="K240" s="91"/>
      <c r="L240" s="91"/>
      <c r="M240" s="91"/>
      <c r="N240" s="91"/>
      <c r="O240" s="91"/>
    </row>
    <row r="241" spans="1:15" x14ac:dyDescent="0.2">
      <c r="A241" s="91"/>
      <c r="B241" s="91"/>
      <c r="C241" s="91"/>
      <c r="D241" s="91"/>
      <c r="E241" s="91"/>
      <c r="F241" s="91"/>
      <c r="G241" s="91"/>
      <c r="H241" s="91"/>
      <c r="I241" s="91"/>
      <c r="J241" s="91"/>
      <c r="K241" s="91"/>
      <c r="L241" s="91"/>
      <c r="M241" s="91"/>
      <c r="N241" s="91"/>
      <c r="O241" s="91"/>
    </row>
    <row r="242" spans="1:15" x14ac:dyDescent="0.2">
      <c r="A242" s="91"/>
      <c r="B242" s="91"/>
      <c r="C242" s="91"/>
      <c r="D242" s="91"/>
      <c r="E242" s="91"/>
      <c r="F242" s="91"/>
      <c r="G242" s="91"/>
      <c r="H242" s="91"/>
      <c r="I242" s="91"/>
      <c r="J242" s="91"/>
      <c r="K242" s="91"/>
      <c r="L242" s="91"/>
      <c r="M242" s="91"/>
      <c r="N242" s="91"/>
      <c r="O242" s="91"/>
    </row>
    <row r="243" spans="1:15" x14ac:dyDescent="0.2">
      <c r="A243" s="91"/>
      <c r="B243" s="91"/>
      <c r="C243" s="91"/>
      <c r="D243" s="91"/>
      <c r="E243" s="91"/>
      <c r="F243" s="91"/>
      <c r="G243" s="91"/>
      <c r="H243" s="91"/>
      <c r="I243" s="91"/>
      <c r="J243" s="91"/>
      <c r="K243" s="91"/>
      <c r="L243" s="91"/>
      <c r="M243" s="91"/>
      <c r="N243" s="91"/>
      <c r="O243" s="91"/>
    </row>
    <row r="244" spans="1:15" x14ac:dyDescent="0.2">
      <c r="A244" s="91"/>
      <c r="B244" s="91"/>
      <c r="C244" s="91"/>
      <c r="D244" s="91"/>
      <c r="E244" s="91"/>
      <c r="F244" s="91"/>
      <c r="G244" s="91"/>
      <c r="H244" s="91"/>
      <c r="I244" s="91"/>
      <c r="J244" s="91"/>
      <c r="K244" s="91"/>
      <c r="L244" s="91"/>
      <c r="M244" s="91"/>
      <c r="N244" s="91"/>
      <c r="O244" s="91"/>
    </row>
    <row r="245" spans="1:15" x14ac:dyDescent="0.2">
      <c r="A245" s="91"/>
      <c r="B245" s="91"/>
      <c r="C245" s="91"/>
      <c r="D245" s="91"/>
      <c r="E245" s="91"/>
      <c r="F245" s="91"/>
      <c r="G245" s="91"/>
      <c r="H245" s="91"/>
      <c r="I245" s="91"/>
      <c r="J245" s="91"/>
      <c r="K245" s="91"/>
      <c r="L245" s="91"/>
      <c r="M245" s="91"/>
      <c r="N245" s="91"/>
      <c r="O245" s="91"/>
    </row>
    <row r="246" spans="1:15" x14ac:dyDescent="0.2">
      <c r="A246" s="91"/>
      <c r="B246" s="91"/>
      <c r="C246" s="91"/>
      <c r="D246" s="91"/>
      <c r="E246" s="91"/>
      <c r="F246" s="91"/>
      <c r="G246" s="91"/>
      <c r="H246" s="91"/>
      <c r="I246" s="91"/>
      <c r="J246" s="91"/>
      <c r="K246" s="91"/>
      <c r="L246" s="91"/>
      <c r="M246" s="91"/>
      <c r="N246" s="91"/>
      <c r="O246" s="91"/>
    </row>
    <row r="247" spans="1:15" x14ac:dyDescent="0.2">
      <c r="A247" s="91"/>
      <c r="B247" s="91"/>
      <c r="C247" s="91"/>
      <c r="D247" s="91"/>
      <c r="E247" s="91"/>
      <c r="F247" s="91"/>
      <c r="G247" s="91"/>
      <c r="H247" s="91"/>
      <c r="I247" s="91"/>
      <c r="J247" s="91"/>
      <c r="K247" s="91"/>
      <c r="L247" s="91"/>
      <c r="M247" s="91"/>
      <c r="N247" s="91"/>
      <c r="O247" s="91"/>
    </row>
    <row r="248" spans="1:15" x14ac:dyDescent="0.2">
      <c r="A248" s="91"/>
      <c r="B248" s="91"/>
      <c r="C248" s="91"/>
      <c r="D248" s="91"/>
      <c r="E248" s="91"/>
      <c r="F248" s="91"/>
      <c r="G248" s="91"/>
      <c r="H248" s="91"/>
      <c r="I248" s="91"/>
      <c r="J248" s="91"/>
      <c r="K248" s="91"/>
      <c r="L248" s="91"/>
      <c r="M248" s="91"/>
      <c r="N248" s="91"/>
      <c r="O248" s="91"/>
    </row>
    <row r="249" spans="1:15" x14ac:dyDescent="0.2">
      <c r="A249" s="91"/>
      <c r="B249" s="91"/>
      <c r="C249" s="91"/>
      <c r="D249" s="91"/>
      <c r="E249" s="91"/>
      <c r="F249" s="91"/>
      <c r="G249" s="91"/>
      <c r="H249" s="91"/>
      <c r="I249" s="91"/>
      <c r="J249" s="91"/>
      <c r="K249" s="91"/>
      <c r="L249" s="91"/>
      <c r="M249" s="91"/>
      <c r="N249" s="91"/>
      <c r="O249" s="91"/>
    </row>
    <row r="250" spans="1:15" x14ac:dyDescent="0.2">
      <c r="A250" s="91"/>
      <c r="B250" s="91"/>
      <c r="C250" s="91"/>
      <c r="D250" s="91"/>
      <c r="E250" s="91"/>
      <c r="F250" s="91"/>
      <c r="G250" s="91"/>
      <c r="H250" s="91"/>
      <c r="I250" s="91"/>
      <c r="J250" s="91"/>
      <c r="K250" s="91"/>
      <c r="L250" s="91"/>
      <c r="M250" s="91"/>
      <c r="N250" s="91"/>
      <c r="O250" s="91"/>
    </row>
    <row r="251" spans="1:15" x14ac:dyDescent="0.2">
      <c r="A251" s="91"/>
      <c r="B251" s="91"/>
      <c r="C251" s="91"/>
      <c r="D251" s="91"/>
      <c r="E251" s="91"/>
      <c r="F251" s="91"/>
      <c r="G251" s="91"/>
      <c r="H251" s="91"/>
      <c r="I251" s="91"/>
      <c r="J251" s="91"/>
      <c r="K251" s="91"/>
      <c r="L251" s="91"/>
      <c r="M251" s="91"/>
      <c r="N251" s="91"/>
      <c r="O251" s="91"/>
    </row>
    <row r="252" spans="1:15" x14ac:dyDescent="0.2">
      <c r="A252" s="91"/>
      <c r="B252" s="91"/>
      <c r="C252" s="91"/>
      <c r="D252" s="91"/>
      <c r="E252" s="91"/>
      <c r="F252" s="91"/>
      <c r="G252" s="91"/>
      <c r="H252" s="91"/>
      <c r="I252" s="91"/>
      <c r="J252" s="91"/>
      <c r="K252" s="91"/>
      <c r="L252" s="91"/>
      <c r="M252" s="91"/>
      <c r="N252" s="91"/>
      <c r="O252" s="91"/>
    </row>
    <row r="253" spans="1:15" x14ac:dyDescent="0.2">
      <c r="A253" s="91"/>
      <c r="B253" s="91"/>
      <c r="C253" s="91"/>
      <c r="D253" s="91"/>
      <c r="E253" s="91"/>
      <c r="F253" s="91"/>
      <c r="G253" s="91"/>
      <c r="H253" s="91"/>
      <c r="I253" s="91"/>
      <c r="J253" s="91"/>
      <c r="K253" s="91"/>
      <c r="L253" s="91"/>
      <c r="M253" s="91"/>
      <c r="N253" s="91"/>
      <c r="O253" s="91"/>
    </row>
    <row r="254" spans="1:15" x14ac:dyDescent="0.2">
      <c r="A254" s="91"/>
      <c r="B254" s="91"/>
      <c r="C254" s="91"/>
      <c r="D254" s="91"/>
      <c r="E254" s="91"/>
      <c r="F254" s="91"/>
      <c r="G254" s="91"/>
      <c r="H254" s="91"/>
      <c r="I254" s="91"/>
      <c r="J254" s="91"/>
      <c r="K254" s="91"/>
      <c r="L254" s="91"/>
      <c r="M254" s="91"/>
      <c r="N254" s="91"/>
      <c r="O254" s="91"/>
    </row>
    <row r="255" spans="1:15" x14ac:dyDescent="0.2">
      <c r="A255" s="91"/>
      <c r="B255" s="91"/>
      <c r="C255" s="91"/>
      <c r="D255" s="91"/>
      <c r="E255" s="91"/>
      <c r="F255" s="91"/>
      <c r="G255" s="91"/>
      <c r="H255" s="91"/>
      <c r="I255" s="91"/>
      <c r="J255" s="91"/>
      <c r="K255" s="91"/>
      <c r="L255" s="91"/>
      <c r="M255" s="91"/>
      <c r="N255" s="91"/>
      <c r="O255" s="91"/>
    </row>
    <row r="256" spans="1:15" x14ac:dyDescent="0.2">
      <c r="A256" s="91"/>
      <c r="B256" s="91"/>
      <c r="C256" s="91"/>
      <c r="D256" s="91"/>
      <c r="E256" s="91"/>
      <c r="F256" s="91"/>
      <c r="G256" s="91"/>
      <c r="H256" s="91"/>
      <c r="I256" s="91"/>
      <c r="J256" s="91"/>
      <c r="K256" s="91"/>
      <c r="L256" s="91"/>
      <c r="M256" s="91"/>
      <c r="N256" s="91"/>
      <c r="O256" s="91"/>
    </row>
    <row r="257" spans="1:15" x14ac:dyDescent="0.2">
      <c r="A257" s="91"/>
      <c r="B257" s="91"/>
      <c r="C257" s="91"/>
      <c r="D257" s="91"/>
      <c r="E257" s="91"/>
      <c r="F257" s="91"/>
      <c r="G257" s="91"/>
      <c r="H257" s="91"/>
      <c r="I257" s="91"/>
      <c r="J257" s="91"/>
      <c r="K257" s="91"/>
      <c r="L257" s="91"/>
      <c r="M257" s="91"/>
      <c r="N257" s="91"/>
      <c r="O257" s="91"/>
    </row>
    <row r="258" spans="1:15" x14ac:dyDescent="0.2">
      <c r="A258" s="91"/>
      <c r="B258" s="91"/>
      <c r="C258" s="91"/>
      <c r="D258" s="91"/>
      <c r="E258" s="91"/>
      <c r="F258" s="91"/>
      <c r="G258" s="91"/>
      <c r="H258" s="91"/>
      <c r="I258" s="91"/>
      <c r="J258" s="91"/>
      <c r="K258" s="91"/>
      <c r="L258" s="91"/>
      <c r="M258" s="91"/>
      <c r="N258" s="91"/>
      <c r="O258" s="91"/>
    </row>
    <row r="259" spans="1:15" x14ac:dyDescent="0.2">
      <c r="A259" s="91"/>
      <c r="B259" s="91"/>
      <c r="C259" s="91"/>
      <c r="D259" s="91"/>
      <c r="E259" s="91"/>
      <c r="F259" s="91"/>
      <c r="G259" s="91"/>
      <c r="H259" s="91"/>
      <c r="I259" s="91"/>
      <c r="J259" s="91"/>
      <c r="K259" s="91"/>
      <c r="L259" s="91"/>
      <c r="M259" s="91"/>
      <c r="N259" s="91"/>
      <c r="O259" s="91"/>
    </row>
    <row r="260" spans="1:15" x14ac:dyDescent="0.2">
      <c r="A260" s="91"/>
      <c r="B260" s="91"/>
      <c r="C260" s="91"/>
      <c r="D260" s="91"/>
      <c r="E260" s="91"/>
      <c r="F260" s="91"/>
      <c r="G260" s="91"/>
      <c r="H260" s="91"/>
      <c r="I260" s="91"/>
      <c r="J260" s="91"/>
      <c r="K260" s="91"/>
      <c r="L260" s="91"/>
      <c r="M260" s="91"/>
      <c r="N260" s="91"/>
      <c r="O260" s="91"/>
    </row>
    <row r="261" spans="1:15" x14ac:dyDescent="0.2">
      <c r="A261" s="91"/>
      <c r="B261" s="91"/>
      <c r="C261" s="91"/>
      <c r="D261" s="91"/>
      <c r="E261" s="91"/>
      <c r="F261" s="91"/>
      <c r="G261" s="91"/>
      <c r="H261" s="91"/>
      <c r="I261" s="91"/>
      <c r="J261" s="91"/>
      <c r="K261" s="91"/>
      <c r="L261" s="91"/>
      <c r="M261" s="91"/>
      <c r="N261" s="91"/>
      <c r="O261" s="91"/>
    </row>
    <row r="262" spans="1:15" x14ac:dyDescent="0.2">
      <c r="A262" s="91"/>
      <c r="B262" s="91"/>
      <c r="C262" s="91"/>
      <c r="D262" s="91"/>
      <c r="E262" s="91"/>
      <c r="F262" s="91"/>
      <c r="G262" s="91"/>
      <c r="H262" s="91"/>
      <c r="I262" s="91"/>
      <c r="J262" s="91"/>
      <c r="K262" s="91"/>
      <c r="L262" s="91"/>
      <c r="M262" s="91"/>
      <c r="N262" s="91"/>
      <c r="O262" s="91"/>
    </row>
    <row r="263" spans="1:15" x14ac:dyDescent="0.2">
      <c r="A263" s="91"/>
      <c r="B263" s="91"/>
      <c r="C263" s="91"/>
      <c r="D263" s="91"/>
      <c r="E263" s="91"/>
      <c r="F263" s="91"/>
      <c r="G263" s="91"/>
      <c r="H263" s="91"/>
      <c r="I263" s="91"/>
      <c r="J263" s="91"/>
      <c r="K263" s="91"/>
      <c r="L263" s="91"/>
      <c r="M263" s="91"/>
      <c r="N263" s="91"/>
      <c r="O263" s="91"/>
    </row>
    <row r="264" spans="1:15" x14ac:dyDescent="0.2">
      <c r="A264" s="91"/>
      <c r="B264" s="91"/>
      <c r="C264" s="91"/>
      <c r="D264" s="91"/>
      <c r="E264" s="91"/>
      <c r="F264" s="91"/>
      <c r="G264" s="91"/>
      <c r="H264" s="91"/>
      <c r="I264" s="91"/>
      <c r="J264" s="91"/>
      <c r="K264" s="91"/>
      <c r="L264" s="91"/>
      <c r="M264" s="91"/>
      <c r="N264" s="91"/>
      <c r="O264" s="91"/>
    </row>
    <row r="265" spans="1:15" x14ac:dyDescent="0.2">
      <c r="A265" s="91"/>
      <c r="B265" s="91"/>
      <c r="C265" s="91"/>
      <c r="D265" s="91"/>
      <c r="E265" s="91"/>
      <c r="F265" s="91"/>
      <c r="G265" s="91"/>
      <c r="H265" s="91"/>
      <c r="I265" s="91"/>
      <c r="J265" s="91"/>
      <c r="K265" s="91"/>
      <c r="L265" s="91"/>
      <c r="M265" s="91"/>
      <c r="N265" s="91"/>
      <c r="O265" s="91"/>
    </row>
    <row r="266" spans="1:15" x14ac:dyDescent="0.2">
      <c r="A266" s="91"/>
      <c r="B266" s="91"/>
      <c r="C266" s="91"/>
      <c r="D266" s="91"/>
      <c r="E266" s="91"/>
      <c r="F266" s="91"/>
      <c r="G266" s="91"/>
      <c r="H266" s="91"/>
      <c r="I266" s="91"/>
      <c r="J266" s="91"/>
      <c r="K266" s="91"/>
      <c r="L266" s="91"/>
      <c r="M266" s="91"/>
      <c r="N266" s="91"/>
      <c r="O266" s="91"/>
    </row>
    <row r="267" spans="1:15" x14ac:dyDescent="0.2">
      <c r="A267" s="91"/>
      <c r="B267" s="91"/>
      <c r="C267" s="91"/>
      <c r="D267" s="91"/>
      <c r="E267" s="91"/>
      <c r="F267" s="91"/>
      <c r="G267" s="91"/>
      <c r="H267" s="91"/>
      <c r="I267" s="91"/>
      <c r="J267" s="91"/>
      <c r="K267" s="91"/>
      <c r="L267" s="91"/>
      <c r="M267" s="91"/>
      <c r="N267" s="91"/>
      <c r="O267" s="91"/>
    </row>
    <row r="268" spans="1:15" x14ac:dyDescent="0.2">
      <c r="A268" s="91"/>
      <c r="B268" s="91"/>
      <c r="C268" s="91"/>
      <c r="D268" s="91"/>
      <c r="E268" s="91"/>
      <c r="F268" s="91"/>
      <c r="G268" s="91"/>
      <c r="H268" s="91"/>
      <c r="I268" s="91"/>
      <c r="J268" s="91"/>
      <c r="K268" s="91"/>
      <c r="L268" s="91"/>
      <c r="M268" s="91"/>
      <c r="N268" s="91"/>
      <c r="O268" s="91"/>
    </row>
    <row r="269" spans="1:15" x14ac:dyDescent="0.2">
      <c r="A269" s="91"/>
      <c r="B269" s="91"/>
      <c r="C269" s="91"/>
      <c r="D269" s="91"/>
      <c r="E269" s="91"/>
      <c r="F269" s="91"/>
      <c r="G269" s="91"/>
      <c r="H269" s="91"/>
      <c r="I269" s="91"/>
      <c r="J269" s="91"/>
      <c r="K269" s="91"/>
      <c r="L269" s="91"/>
      <c r="M269" s="91"/>
      <c r="N269" s="91"/>
      <c r="O269" s="91"/>
    </row>
    <row r="270" spans="1:15" x14ac:dyDescent="0.2">
      <c r="A270" s="91"/>
      <c r="B270" s="91"/>
      <c r="C270" s="91"/>
      <c r="D270" s="91"/>
      <c r="E270" s="91"/>
      <c r="F270" s="91"/>
      <c r="G270" s="91"/>
      <c r="H270" s="91"/>
      <c r="I270" s="91"/>
      <c r="J270" s="91"/>
      <c r="K270" s="91"/>
      <c r="L270" s="91"/>
      <c r="M270" s="91"/>
      <c r="N270" s="91"/>
      <c r="O270" s="91"/>
    </row>
    <row r="271" spans="1:15" x14ac:dyDescent="0.2">
      <c r="A271" s="91"/>
      <c r="B271" s="91"/>
      <c r="C271" s="91"/>
      <c r="D271" s="91"/>
      <c r="E271" s="91"/>
      <c r="F271" s="91"/>
      <c r="G271" s="91"/>
      <c r="H271" s="91"/>
      <c r="I271" s="91"/>
      <c r="J271" s="91"/>
      <c r="K271" s="91"/>
      <c r="L271" s="91"/>
      <c r="M271" s="91"/>
      <c r="N271" s="91"/>
      <c r="O271" s="91"/>
    </row>
    <row r="272" spans="1:15" x14ac:dyDescent="0.2">
      <c r="A272" s="91"/>
      <c r="B272" s="91"/>
      <c r="C272" s="91"/>
      <c r="D272" s="91"/>
      <c r="E272" s="91"/>
      <c r="F272" s="91"/>
      <c r="G272" s="91"/>
      <c r="H272" s="91"/>
      <c r="I272" s="91"/>
      <c r="J272" s="91"/>
      <c r="K272" s="91"/>
      <c r="L272" s="91"/>
      <c r="M272" s="91"/>
      <c r="N272" s="91"/>
      <c r="O272" s="91"/>
    </row>
    <row r="273" spans="1:15" x14ac:dyDescent="0.2">
      <c r="A273" s="91"/>
      <c r="B273" s="91"/>
      <c r="C273" s="91"/>
      <c r="D273" s="91"/>
      <c r="E273" s="91"/>
      <c r="F273" s="91"/>
      <c r="G273" s="91"/>
      <c r="H273" s="91"/>
      <c r="I273" s="91"/>
      <c r="J273" s="91"/>
      <c r="K273" s="91"/>
      <c r="L273" s="91"/>
      <c r="M273" s="91"/>
      <c r="N273" s="91"/>
      <c r="O273" s="91"/>
    </row>
    <row r="274" spans="1:15" x14ac:dyDescent="0.2">
      <c r="A274" s="91"/>
      <c r="B274" s="91"/>
      <c r="C274" s="91"/>
      <c r="D274" s="91"/>
      <c r="E274" s="91"/>
      <c r="F274" s="91"/>
      <c r="G274" s="91"/>
      <c r="H274" s="91"/>
      <c r="I274" s="91"/>
      <c r="J274" s="91"/>
      <c r="K274" s="91"/>
      <c r="L274" s="91"/>
      <c r="M274" s="91"/>
      <c r="N274" s="91"/>
      <c r="O274" s="91"/>
    </row>
    <row r="275" spans="1:15" x14ac:dyDescent="0.2">
      <c r="A275" s="91"/>
      <c r="B275" s="91"/>
      <c r="C275" s="91"/>
      <c r="D275" s="91"/>
      <c r="E275" s="91"/>
      <c r="F275" s="91"/>
      <c r="G275" s="91"/>
      <c r="H275" s="91"/>
      <c r="I275" s="91"/>
      <c r="J275" s="91"/>
      <c r="K275" s="91"/>
      <c r="L275" s="91"/>
      <c r="M275" s="91"/>
      <c r="N275" s="91"/>
      <c r="O275" s="91"/>
    </row>
    <row r="276" spans="1:15" x14ac:dyDescent="0.2">
      <c r="A276" s="91"/>
      <c r="B276" s="91"/>
      <c r="C276" s="91"/>
      <c r="D276" s="91"/>
      <c r="E276" s="91"/>
      <c r="F276" s="91"/>
      <c r="G276" s="91"/>
      <c r="H276" s="91"/>
      <c r="I276" s="91"/>
      <c r="J276" s="91"/>
      <c r="K276" s="91"/>
      <c r="L276" s="91"/>
      <c r="M276" s="91"/>
      <c r="N276" s="91"/>
      <c r="O276" s="91"/>
    </row>
    <row r="277" spans="1:15" x14ac:dyDescent="0.2">
      <c r="A277" s="91"/>
      <c r="B277" s="91"/>
      <c r="C277" s="91"/>
      <c r="D277" s="91"/>
      <c r="E277" s="91"/>
      <c r="F277" s="91"/>
      <c r="G277" s="91"/>
      <c r="H277" s="91"/>
      <c r="I277" s="91"/>
      <c r="J277" s="91"/>
      <c r="K277" s="91"/>
      <c r="L277" s="91"/>
      <c r="M277" s="91"/>
      <c r="N277" s="91"/>
      <c r="O277" s="91"/>
    </row>
    <row r="278" spans="1:15" x14ac:dyDescent="0.2">
      <c r="A278" s="91"/>
      <c r="B278" s="91"/>
      <c r="C278" s="91"/>
      <c r="D278" s="91"/>
      <c r="E278" s="91"/>
      <c r="F278" s="91"/>
      <c r="G278" s="91"/>
      <c r="H278" s="91"/>
      <c r="I278" s="91"/>
      <c r="J278" s="91"/>
      <c r="K278" s="91"/>
      <c r="L278" s="91"/>
      <c r="M278" s="91"/>
      <c r="N278" s="91"/>
      <c r="O278" s="91"/>
    </row>
    <row r="279" spans="1:15" x14ac:dyDescent="0.2">
      <c r="A279" s="91"/>
      <c r="B279" s="91"/>
      <c r="C279" s="91"/>
      <c r="D279" s="91"/>
      <c r="E279" s="91"/>
      <c r="F279" s="91"/>
      <c r="G279" s="91"/>
      <c r="H279" s="91"/>
      <c r="I279" s="91"/>
      <c r="J279" s="91"/>
      <c r="K279" s="91"/>
      <c r="L279" s="91"/>
      <c r="M279" s="91"/>
      <c r="N279" s="91"/>
      <c r="O279" s="91"/>
    </row>
  </sheetData>
  <mergeCells count="4">
    <mergeCell ref="A32:B32"/>
    <mergeCell ref="A33:D33"/>
    <mergeCell ref="A36:D36"/>
    <mergeCell ref="A43:D4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19549-6208-42D0-94D5-D5402A2F6C87}">
  <sheetPr>
    <tabColor theme="4"/>
  </sheetPr>
  <dimension ref="A1:BE42"/>
  <sheetViews>
    <sheetView zoomScale="95" zoomScaleNormal="95" workbookViewId="0"/>
  </sheetViews>
  <sheetFormatPr baseColWidth="10" defaultColWidth="8.83203125" defaultRowHeight="15" x14ac:dyDescent="0.2"/>
  <cols>
    <col min="1" max="1" width="25.83203125" customWidth="1"/>
    <col min="2" max="2" width="26.5" customWidth="1"/>
    <col min="3" max="3" width="14.1640625" customWidth="1"/>
    <col min="4" max="4" width="24.83203125" customWidth="1"/>
    <col min="5" max="5" width="21.5" customWidth="1"/>
    <col min="6" max="6" width="20.6640625" customWidth="1"/>
    <col min="7" max="7" width="13.83203125" customWidth="1"/>
    <col min="8" max="8" width="13.1640625" customWidth="1"/>
    <col min="9" max="9" width="22.83203125" customWidth="1"/>
    <col min="10" max="10" width="20.83203125" customWidth="1"/>
    <col min="11" max="12" width="9.1640625" customWidth="1"/>
    <col min="17" max="17" width="23.83203125" customWidth="1"/>
    <col min="18" max="18" width="11.6640625" customWidth="1"/>
    <col min="19" max="19" width="11.33203125" customWidth="1"/>
    <col min="20" max="20" width="10.6640625" customWidth="1"/>
    <col min="21" max="21" width="11.33203125" customWidth="1"/>
    <col min="22" max="22" width="11.1640625" customWidth="1"/>
    <col min="23" max="23" width="10.83203125" customWidth="1"/>
    <col min="32" max="32" width="23.83203125" customWidth="1"/>
    <col min="33" max="33" width="14.5" customWidth="1"/>
    <col min="34" max="34" width="14.6640625" customWidth="1"/>
    <col min="35" max="35" width="14.5" customWidth="1"/>
    <col min="36" max="36" width="14.1640625" customWidth="1"/>
    <col min="37" max="37" width="14.5" customWidth="1"/>
  </cols>
  <sheetData>
    <row r="1" spans="1:57" s="1" customFormat="1" ht="66.75" customHeight="1" x14ac:dyDescent="0.2">
      <c r="D1" s="2" t="s">
        <v>0</v>
      </c>
    </row>
    <row r="2" spans="1:57" x14ac:dyDescent="0.2">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1:57"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row>
    <row r="4" spans="1:57"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57"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row>
    <row r="6" spans="1:57"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row>
    <row r="7" spans="1:57" x14ac:dyDescent="0.2">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row>
    <row r="8" spans="1:57" x14ac:dyDescent="0.2">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row>
    <row r="9" spans="1:57" x14ac:dyDescent="0.2">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row>
    <row r="10" spans="1:57" x14ac:dyDescent="0.2">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row>
    <row r="11" spans="1:57" x14ac:dyDescent="0.2">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row>
    <row r="12" spans="1:57" x14ac:dyDescent="0.2">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row>
    <row r="13" spans="1:57" x14ac:dyDescent="0.2">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row>
    <row r="14" spans="1:57" x14ac:dyDescent="0.2">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row>
    <row r="15" spans="1:57" x14ac:dyDescent="0.2">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row>
    <row r="16" spans="1:57"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row>
    <row r="17" spans="1:57" x14ac:dyDescent="0.2">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row>
    <row r="18" spans="1:57" x14ac:dyDescent="0.2">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row>
    <row r="19" spans="1:57" x14ac:dyDescent="0.2">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row>
    <row r="20" spans="1:57" x14ac:dyDescent="0.2">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row>
    <row r="21" spans="1:57" x14ac:dyDescent="0.2">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row>
    <row r="22" spans="1:57"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row>
    <row r="23" spans="1:57" x14ac:dyDescent="0.2">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row>
    <row r="24" spans="1:57"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row>
    <row r="25" spans="1:57" x14ac:dyDescent="0.2">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row>
    <row r="26" spans="1:57" x14ac:dyDescent="0.2">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row>
    <row r="27" spans="1:57" x14ac:dyDescent="0.2">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row>
    <row r="28" spans="1:57" x14ac:dyDescent="0.2">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row>
    <row r="29" spans="1:57" x14ac:dyDescent="0.2">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row>
    <row r="30" spans="1:57" s="4" customFormat="1" ht="21" x14ac:dyDescent="0.25">
      <c r="A30" s="3" t="s">
        <v>6</v>
      </c>
      <c r="B30" s="3"/>
    </row>
    <row r="32" spans="1:57" x14ac:dyDescent="0.2">
      <c r="A32" s="114" t="s">
        <v>241</v>
      </c>
      <c r="B32" s="115"/>
      <c r="C32" s="115"/>
      <c r="D32" s="115"/>
      <c r="E32" s="115"/>
      <c r="F32" s="115"/>
      <c r="G32" s="115"/>
      <c r="H32" s="115"/>
      <c r="I32" s="115"/>
      <c r="J32" s="115"/>
      <c r="K32" s="116"/>
    </row>
    <row r="34" spans="1:37" ht="35.25" customHeight="1" x14ac:dyDescent="0.2">
      <c r="A34" s="118" t="s">
        <v>226</v>
      </c>
      <c r="B34" s="119"/>
      <c r="C34" s="118" t="s">
        <v>229</v>
      </c>
      <c r="D34" s="119"/>
      <c r="E34" s="119"/>
      <c r="F34" s="119"/>
      <c r="G34" s="119"/>
      <c r="H34" s="119"/>
      <c r="I34" s="119"/>
      <c r="J34" s="120"/>
      <c r="K34" s="118" t="s">
        <v>246</v>
      </c>
      <c r="L34" s="119"/>
      <c r="M34" s="119"/>
      <c r="N34" s="119"/>
      <c r="O34" s="119"/>
      <c r="P34" s="119"/>
      <c r="Q34" s="119"/>
      <c r="R34" s="119"/>
      <c r="S34" s="119"/>
      <c r="T34" s="119"/>
      <c r="U34" s="119"/>
      <c r="V34" s="119"/>
      <c r="W34" s="118" t="s">
        <v>251</v>
      </c>
      <c r="X34" s="119"/>
      <c r="Y34" s="119"/>
      <c r="Z34" s="119"/>
      <c r="AA34" s="119"/>
      <c r="AB34" s="119"/>
      <c r="AC34" s="119"/>
      <c r="AD34" s="119"/>
      <c r="AE34" s="119"/>
      <c r="AF34" s="120"/>
      <c r="AG34" s="118" t="s">
        <v>264</v>
      </c>
      <c r="AH34" s="119"/>
      <c r="AI34" s="119"/>
      <c r="AJ34" s="119"/>
      <c r="AK34" s="120"/>
    </row>
    <row r="36" spans="1:37" ht="30" customHeight="1" x14ac:dyDescent="0.2">
      <c r="C36" s="123" t="s">
        <v>266</v>
      </c>
      <c r="D36" s="124"/>
      <c r="E36" s="124"/>
      <c r="F36" s="124"/>
      <c r="G36" s="124"/>
      <c r="H36" s="124"/>
      <c r="I36" s="124"/>
      <c r="J36" s="125"/>
      <c r="K36" s="98"/>
      <c r="L36" s="99"/>
      <c r="M36" s="99"/>
      <c r="N36" s="99"/>
      <c r="O36" s="99"/>
      <c r="P36" s="99"/>
      <c r="Q36" s="99"/>
      <c r="R36" s="123" t="s">
        <v>250</v>
      </c>
      <c r="S36" s="124"/>
      <c r="T36" s="124"/>
      <c r="U36" s="124"/>
      <c r="V36" s="125"/>
      <c r="W36" s="126" t="s">
        <v>268</v>
      </c>
      <c r="X36" s="127"/>
      <c r="Y36" s="127"/>
      <c r="Z36" s="127"/>
      <c r="AA36" s="127"/>
      <c r="AB36" s="127"/>
      <c r="AC36" s="127"/>
      <c r="AD36" s="127"/>
      <c r="AE36" s="127"/>
      <c r="AF36" s="128"/>
      <c r="AG36" s="123" t="s">
        <v>267</v>
      </c>
      <c r="AH36" s="124"/>
      <c r="AI36" s="124"/>
      <c r="AJ36" s="124"/>
      <c r="AK36" s="125"/>
    </row>
    <row r="37" spans="1:37" ht="18.75" customHeight="1" x14ac:dyDescent="0.25">
      <c r="A37" s="113" t="s">
        <v>227</v>
      </c>
      <c r="B37" s="113" t="s">
        <v>238</v>
      </c>
      <c r="C37" s="111" t="s">
        <v>230</v>
      </c>
      <c r="D37" s="111" t="s">
        <v>231</v>
      </c>
      <c r="E37" s="111" t="s">
        <v>232</v>
      </c>
      <c r="F37" s="111" t="s">
        <v>233</v>
      </c>
      <c r="G37" s="111" t="s">
        <v>234</v>
      </c>
      <c r="H37" s="111" t="s">
        <v>235</v>
      </c>
      <c r="I37" s="111" t="s">
        <v>236</v>
      </c>
      <c r="J37" s="111" t="s">
        <v>237</v>
      </c>
      <c r="K37" s="109" t="s">
        <v>247</v>
      </c>
      <c r="L37" s="109"/>
      <c r="M37" s="109"/>
      <c r="N37" s="109"/>
      <c r="O37" s="109"/>
      <c r="P37" s="109"/>
      <c r="Q37" s="109" t="s">
        <v>248</v>
      </c>
      <c r="R37" s="109" t="s">
        <v>249</v>
      </c>
      <c r="S37" s="109"/>
      <c r="T37" s="109"/>
      <c r="U37" s="109"/>
      <c r="V37" s="109"/>
      <c r="W37" s="97" t="s">
        <v>253</v>
      </c>
      <c r="X37" s="97" t="s">
        <v>254</v>
      </c>
      <c r="Y37" s="97" t="s">
        <v>255</v>
      </c>
      <c r="Z37" s="97" t="s">
        <v>256</v>
      </c>
      <c r="AA37" s="97" t="s">
        <v>257</v>
      </c>
      <c r="AB37" s="97" t="s">
        <v>258</v>
      </c>
      <c r="AC37" s="97" t="s">
        <v>259</v>
      </c>
      <c r="AD37" s="97" t="s">
        <v>260</v>
      </c>
      <c r="AE37" s="97" t="s">
        <v>261</v>
      </c>
      <c r="AF37" s="97" t="s">
        <v>263</v>
      </c>
      <c r="AG37" s="121" t="s">
        <v>265</v>
      </c>
      <c r="AH37" s="122"/>
      <c r="AI37" s="122"/>
      <c r="AJ37" s="122"/>
      <c r="AK37" s="122"/>
    </row>
    <row r="38" spans="1:37" ht="26.25" customHeight="1" x14ac:dyDescent="0.25">
      <c r="A38" s="113"/>
      <c r="B38" s="112"/>
      <c r="C38" s="112"/>
      <c r="D38" s="112"/>
      <c r="E38" s="112"/>
      <c r="F38" s="112"/>
      <c r="G38" s="112"/>
      <c r="H38" s="112"/>
      <c r="I38" s="112"/>
      <c r="J38" s="112"/>
      <c r="K38" s="7">
        <v>2000</v>
      </c>
      <c r="L38" s="7">
        <v>2001</v>
      </c>
      <c r="M38" s="7">
        <v>2002</v>
      </c>
      <c r="N38" s="7">
        <v>2003</v>
      </c>
      <c r="O38" s="7">
        <v>2004</v>
      </c>
      <c r="P38" s="7">
        <v>2005</v>
      </c>
      <c r="Q38" s="110"/>
      <c r="R38" s="7">
        <v>2010</v>
      </c>
      <c r="S38" s="7">
        <v>2015</v>
      </c>
      <c r="T38" s="7">
        <v>2020</v>
      </c>
      <c r="U38" s="7">
        <v>2025</v>
      </c>
      <c r="V38" s="7">
        <v>2030</v>
      </c>
      <c r="W38" s="117" t="s">
        <v>252</v>
      </c>
      <c r="X38" s="117"/>
      <c r="Y38" s="117"/>
      <c r="Z38" s="117"/>
      <c r="AA38" s="117"/>
      <c r="AB38" s="117"/>
      <c r="AC38" s="117"/>
      <c r="AD38" s="117"/>
      <c r="AE38" s="117"/>
      <c r="AF38" s="7" t="s">
        <v>262</v>
      </c>
      <c r="AG38" s="7">
        <v>2010</v>
      </c>
      <c r="AH38" s="7">
        <v>2015</v>
      </c>
      <c r="AI38" s="7">
        <v>2020</v>
      </c>
      <c r="AJ38" s="7">
        <v>2025</v>
      </c>
      <c r="AK38" s="7">
        <v>2030</v>
      </c>
    </row>
    <row r="39" spans="1:37" x14ac:dyDescent="0.2">
      <c r="A39" s="92" t="s">
        <v>242</v>
      </c>
      <c r="B39" s="9" t="s">
        <v>243</v>
      </c>
      <c r="C39" s="9">
        <v>275</v>
      </c>
      <c r="D39" s="9">
        <v>0</v>
      </c>
      <c r="E39" s="9" t="s">
        <v>244</v>
      </c>
      <c r="F39" s="9">
        <v>1.3</v>
      </c>
      <c r="G39" s="9">
        <v>0</v>
      </c>
      <c r="H39" s="9">
        <v>67</v>
      </c>
      <c r="I39" s="9">
        <v>60</v>
      </c>
      <c r="J39" s="9">
        <v>6.5</v>
      </c>
      <c r="K39" s="10">
        <v>10000</v>
      </c>
      <c r="L39" s="10">
        <v>11000</v>
      </c>
      <c r="M39" s="10">
        <v>13500</v>
      </c>
      <c r="N39" s="10">
        <v>14800</v>
      </c>
      <c r="O39" s="10">
        <v>16000</v>
      </c>
      <c r="P39" s="10">
        <v>17400</v>
      </c>
      <c r="Q39" s="31">
        <f>((L39-K39)+(M39-L39)+(N39-M39)+(O39-N39)+(P39-O39))/6</f>
        <v>1233.3333333333333</v>
      </c>
      <c r="R39" s="31">
        <f>P39+(Q39*5)</f>
        <v>23566.666666666664</v>
      </c>
      <c r="S39" s="31">
        <f>R39+($Q$39*5)</f>
        <v>29733.333333333328</v>
      </c>
      <c r="T39" s="31">
        <f t="shared" ref="T39:V39" si="0">S39+($Q$39*5)</f>
        <v>35899.999999999993</v>
      </c>
      <c r="U39" s="31">
        <f t="shared" si="0"/>
        <v>42066.666666666657</v>
      </c>
      <c r="V39" s="31">
        <f t="shared" si="0"/>
        <v>48233.333333333321</v>
      </c>
      <c r="W39" s="96">
        <f>0.386*(C39^0.75)</f>
        <v>26.066746296531068</v>
      </c>
      <c r="X39" s="96">
        <f>0*W39</f>
        <v>0</v>
      </c>
      <c r="Y39" s="9">
        <v>0</v>
      </c>
      <c r="Z39" s="9">
        <f>F39*(1.47+0.4*3)</f>
        <v>3.4710000000000001</v>
      </c>
      <c r="AA39" s="9">
        <v>0</v>
      </c>
      <c r="AB39" s="9">
        <f>(0.1*W39)*(H39/100)</f>
        <v>1.7464720018675817</v>
      </c>
      <c r="AC39" s="9">
        <f>(1.123-(4.092*10^-3*I39)+(1.126*10^-5*I39^2)-(25.4/I39))</f>
        <v>0.49468266666666677</v>
      </c>
      <c r="AD39" s="9">
        <f>(1.164-(5.16*10^-3*I39)+(1.308*10^-5*I39^2)-(37.4/I39))</f>
        <v>0.27815466666666655</v>
      </c>
      <c r="AE39" s="9">
        <f>(((W39+X39+Z39+AA39+AB39)/AC39)+((Y39)/AD39))/(I39/100)</f>
        <v>105.40163895776499</v>
      </c>
      <c r="AF39" s="9">
        <f>(AE39*(J39/100)*365)/55.65</f>
        <v>44.935379771302323</v>
      </c>
      <c r="AG39" s="31">
        <f>$AF39*R39</f>
        <v>1058977.116610358</v>
      </c>
      <c r="AH39" s="31">
        <f t="shared" ref="AH39:AK41" si="1">$AF39*S39</f>
        <v>1336078.6252000555</v>
      </c>
      <c r="AI39" s="31">
        <f t="shared" si="1"/>
        <v>1613180.1337897531</v>
      </c>
      <c r="AJ39" s="31">
        <f t="shared" si="1"/>
        <v>1890281.6423794506</v>
      </c>
      <c r="AK39" s="31">
        <f t="shared" si="1"/>
        <v>2167383.1509691481</v>
      </c>
    </row>
    <row r="40" spans="1:37" x14ac:dyDescent="0.2">
      <c r="A40" s="107" t="s">
        <v>228</v>
      </c>
      <c r="B40" s="9" t="s">
        <v>239</v>
      </c>
      <c r="C40" s="9">
        <v>200</v>
      </c>
      <c r="D40" s="9">
        <v>0</v>
      </c>
      <c r="E40" s="9" t="s">
        <v>245</v>
      </c>
      <c r="F40" s="9">
        <v>0.3</v>
      </c>
      <c r="G40" s="9">
        <v>0</v>
      </c>
      <c r="H40" s="9">
        <v>33</v>
      </c>
      <c r="I40" s="9">
        <v>55</v>
      </c>
      <c r="J40" s="9">
        <v>6.5</v>
      </c>
      <c r="K40" s="10">
        <v>120700</v>
      </c>
      <c r="L40" s="10">
        <v>128300</v>
      </c>
      <c r="M40" s="10">
        <v>127000</v>
      </c>
      <c r="N40" s="10">
        <v>133450</v>
      </c>
      <c r="O40" s="10">
        <v>140270</v>
      </c>
      <c r="P40" s="10">
        <v>146000</v>
      </c>
      <c r="Q40" s="31">
        <f t="shared" ref="Q40:Q41" si="2">((L40-K40)+(M40-L40)+(N40-M40)+(O40-N40)+(P40-O40))/6</f>
        <v>4216.666666666667</v>
      </c>
      <c r="R40" s="31">
        <f t="shared" ref="R40:R41" si="3">P40+(Q40*5)</f>
        <v>167083.33333333334</v>
      </c>
      <c r="S40" s="31">
        <f>R40+($Q$40*5)</f>
        <v>188166.66666666669</v>
      </c>
      <c r="T40" s="31">
        <f t="shared" ref="T40:V40" si="4">S40+($Q$40*5)</f>
        <v>209250.00000000003</v>
      </c>
      <c r="U40" s="31">
        <f t="shared" si="4"/>
        <v>230333.33333333337</v>
      </c>
      <c r="V40" s="31">
        <f t="shared" si="4"/>
        <v>251416.66666666672</v>
      </c>
      <c r="W40" s="96">
        <f>0.322*(C40^0.75)</f>
        <v>17.124912788162856</v>
      </c>
      <c r="X40" s="96">
        <f>0.36*W40</f>
        <v>6.164968603738628</v>
      </c>
      <c r="Y40" s="9">
        <v>0</v>
      </c>
      <c r="Z40" s="9">
        <f t="shared" ref="Z40:Z41" si="5">F40*(1.47+0.4*3)</f>
        <v>0.80099999999999993</v>
      </c>
      <c r="AA40" s="9">
        <v>0</v>
      </c>
      <c r="AB40" s="9">
        <f t="shared" ref="AB40:AB41" si="6">(0.1*W40)*(H40/100)</f>
        <v>0.56512212200937428</v>
      </c>
      <c r="AC40" s="9">
        <f t="shared" ref="AC40:AC41" si="7">(1.123-(4.092*10^-3*I40)+(1.126*10^-5*I40^2)-(25.4/I40))</f>
        <v>0.47018331818181813</v>
      </c>
      <c r="AD40" s="9">
        <f t="shared" ref="AD40:AD41" si="8">(1.164-(5.16*10^-3*I40)+(1.308*10^-5*I40^2)-(37.4/I40))</f>
        <v>0.23976699999999995</v>
      </c>
      <c r="AE40" s="9">
        <f t="shared" ref="AE40:AE41" si="9">(((W40+X40+Z40+AA40+AB40)/AC40)+((Y40)/AD40))/(I40/100)</f>
        <v>95.343870283131764</v>
      </c>
      <c r="AF40" s="9">
        <f t="shared" ref="AF40:AF41" si="10">(AE40*(J40/100)*365)/55.65</f>
        <v>40.647499056016187</v>
      </c>
      <c r="AG40" s="31">
        <f t="shared" ref="AG40:AG41" si="11">$AF40*R40</f>
        <v>6791519.6339427046</v>
      </c>
      <c r="AH40" s="31">
        <f t="shared" si="1"/>
        <v>7648504.4057070464</v>
      </c>
      <c r="AI40" s="31">
        <f t="shared" si="1"/>
        <v>8505489.1774713881</v>
      </c>
      <c r="AJ40" s="31">
        <f t="shared" si="1"/>
        <v>9362473.9492357299</v>
      </c>
      <c r="AK40" s="31">
        <f t="shared" si="1"/>
        <v>10219458.721000072</v>
      </c>
    </row>
    <row r="41" spans="1:37" x14ac:dyDescent="0.2">
      <c r="A41" s="108"/>
      <c r="B41" s="38" t="s">
        <v>240</v>
      </c>
      <c r="C41" s="9">
        <v>275</v>
      </c>
      <c r="D41" s="9">
        <v>0</v>
      </c>
      <c r="E41" s="9" t="s">
        <v>245</v>
      </c>
      <c r="F41" s="9">
        <v>0</v>
      </c>
      <c r="G41" s="9">
        <v>0</v>
      </c>
      <c r="H41" s="9">
        <v>0</v>
      </c>
      <c r="I41" s="9">
        <v>55</v>
      </c>
      <c r="J41" s="9">
        <v>6.5</v>
      </c>
      <c r="K41" s="10">
        <v>36900</v>
      </c>
      <c r="L41" s="10">
        <v>38200</v>
      </c>
      <c r="M41" s="10">
        <v>40450</v>
      </c>
      <c r="N41" s="10">
        <v>41000</v>
      </c>
      <c r="O41" s="10">
        <v>44230</v>
      </c>
      <c r="P41" s="10">
        <v>45190</v>
      </c>
      <c r="Q41" s="31">
        <f t="shared" si="2"/>
        <v>1381.6666666666667</v>
      </c>
      <c r="R41" s="31">
        <f t="shared" si="3"/>
        <v>52098.333333333336</v>
      </c>
      <c r="S41" s="31">
        <f>R41+($Q$41*5)</f>
        <v>59006.666666666672</v>
      </c>
      <c r="T41" s="31">
        <f t="shared" ref="T41:V41" si="12">S41+($Q$41*5)</f>
        <v>65915</v>
      </c>
      <c r="U41" s="31">
        <f t="shared" si="12"/>
        <v>72823.333333333328</v>
      </c>
      <c r="V41" s="31">
        <f t="shared" si="12"/>
        <v>79731.666666666657</v>
      </c>
      <c r="W41" s="96">
        <f>0.37*(C41^0.75)</f>
        <v>24.986259403410607</v>
      </c>
      <c r="X41" s="96">
        <f>0.36*W41</f>
        <v>8.9950533852278181</v>
      </c>
      <c r="Y41" s="9">
        <v>0</v>
      </c>
      <c r="Z41" s="9">
        <f t="shared" si="5"/>
        <v>0</v>
      </c>
      <c r="AA41" s="9">
        <v>0</v>
      </c>
      <c r="AB41" s="9">
        <f t="shared" si="6"/>
        <v>0</v>
      </c>
      <c r="AC41" s="9">
        <f t="shared" si="7"/>
        <v>0.47018331818181813</v>
      </c>
      <c r="AD41" s="9">
        <f t="shared" si="8"/>
        <v>0.23976699999999995</v>
      </c>
      <c r="AE41" s="9">
        <f t="shared" si="9"/>
        <v>131.40450262924887</v>
      </c>
      <c r="AF41" s="9">
        <f t="shared" si="10"/>
        <v>56.021057050834315</v>
      </c>
      <c r="AG41" s="93">
        <f t="shared" si="11"/>
        <v>2918603.7039200501</v>
      </c>
      <c r="AH41" s="93">
        <f t="shared" si="1"/>
        <v>3305615.8397128973</v>
      </c>
      <c r="AI41" s="93">
        <f t="shared" si="1"/>
        <v>3692627.9755057441</v>
      </c>
      <c r="AJ41" s="93">
        <f t="shared" si="1"/>
        <v>4079640.1112985909</v>
      </c>
      <c r="AK41" s="93">
        <f t="shared" si="1"/>
        <v>4466652.2470914377</v>
      </c>
    </row>
    <row r="42" spans="1:37" ht="16" x14ac:dyDescent="0.2">
      <c r="A42" s="76" t="s">
        <v>188</v>
      </c>
      <c r="B42" s="76"/>
      <c r="AF42" s="95" t="s">
        <v>188</v>
      </c>
      <c r="AG42" s="94">
        <f>SUM(AG39:AG41)</f>
        <v>10769100.454473112</v>
      </c>
      <c r="AH42" s="94">
        <f t="shared" ref="AH42:AK42" si="13">SUM(AH39:AH41)</f>
        <v>12290198.870619999</v>
      </c>
      <c r="AI42" s="94">
        <f t="shared" si="13"/>
        <v>13811297.286766887</v>
      </c>
      <c r="AJ42" s="94">
        <f t="shared" si="13"/>
        <v>15332395.702913772</v>
      </c>
      <c r="AK42" s="94">
        <f t="shared" si="13"/>
        <v>16853494.119060658</v>
      </c>
    </row>
  </sheetData>
  <mergeCells count="26">
    <mergeCell ref="A32:K32"/>
    <mergeCell ref="R37:V37"/>
    <mergeCell ref="W38:AE38"/>
    <mergeCell ref="AG34:AK34"/>
    <mergeCell ref="AG37:AK37"/>
    <mergeCell ref="C36:J36"/>
    <mergeCell ref="W36:AF36"/>
    <mergeCell ref="AG36:AK36"/>
    <mergeCell ref="R36:V36"/>
    <mergeCell ref="C34:J34"/>
    <mergeCell ref="A34:B34"/>
    <mergeCell ref="K34:V34"/>
    <mergeCell ref="W34:AF34"/>
    <mergeCell ref="A40:A41"/>
    <mergeCell ref="K37:P37"/>
    <mergeCell ref="Q37:Q38"/>
    <mergeCell ref="I37:I38"/>
    <mergeCell ref="J37:J38"/>
    <mergeCell ref="B37:B38"/>
    <mergeCell ref="A37:A38"/>
    <mergeCell ref="C37:C38"/>
    <mergeCell ref="D37:D38"/>
    <mergeCell ref="E37:E38"/>
    <mergeCell ref="F37:F38"/>
    <mergeCell ref="G37:G38"/>
    <mergeCell ref="H37:H3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0DF61-A507-4CCB-A8CB-ED7A79F8BF5B}">
  <sheetPr>
    <tabColor theme="4"/>
  </sheetPr>
  <dimension ref="A1:T44"/>
  <sheetViews>
    <sheetView workbookViewId="0">
      <selection activeCell="G1" sqref="G1"/>
    </sheetView>
  </sheetViews>
  <sheetFormatPr baseColWidth="10" defaultColWidth="8.83203125" defaultRowHeight="15" x14ac:dyDescent="0.2"/>
  <cols>
    <col min="1" max="1" width="32.5" customWidth="1"/>
    <col min="2" max="2" width="18.1640625" customWidth="1"/>
    <col min="3" max="3" width="17.5" customWidth="1"/>
    <col min="4" max="4" width="26.5" customWidth="1"/>
    <col min="5" max="6" width="22.5" customWidth="1"/>
    <col min="7" max="7" width="29.1640625" customWidth="1"/>
    <col min="8" max="8" width="14.5" customWidth="1"/>
    <col min="9" max="9" width="16.83203125" customWidth="1"/>
    <col min="10" max="10" width="12.5" customWidth="1"/>
    <col min="11" max="11" width="26" customWidth="1"/>
    <col min="12" max="12" width="21.5" customWidth="1"/>
    <col min="13" max="14" width="21.33203125" customWidth="1"/>
    <col min="15" max="15" width="27" customWidth="1"/>
  </cols>
  <sheetData>
    <row r="1" spans="1:20" s="1" customFormat="1" ht="66.75" customHeight="1" x14ac:dyDescent="0.2">
      <c r="C1" s="2" t="s">
        <v>0</v>
      </c>
      <c r="G1" s="2"/>
    </row>
    <row r="2" spans="1:20" x14ac:dyDescent="0.2">
      <c r="A2" s="5"/>
      <c r="B2" s="5"/>
      <c r="C2" s="5"/>
      <c r="D2" s="5"/>
      <c r="E2" s="5"/>
      <c r="F2" s="5"/>
      <c r="G2" s="5"/>
      <c r="H2" s="5"/>
      <c r="I2" s="5"/>
      <c r="J2" s="5"/>
      <c r="K2" s="5"/>
      <c r="L2" s="5"/>
      <c r="M2" s="5"/>
      <c r="N2" s="5"/>
      <c r="O2" s="5"/>
      <c r="P2" s="5"/>
      <c r="Q2" s="5"/>
      <c r="R2" s="5"/>
      <c r="S2" s="5"/>
      <c r="T2" s="5"/>
    </row>
    <row r="3" spans="1:20" x14ac:dyDescent="0.2">
      <c r="A3" s="5"/>
      <c r="B3" s="5"/>
      <c r="C3" s="5"/>
      <c r="D3" s="5"/>
      <c r="E3" s="5"/>
      <c r="F3" s="5"/>
      <c r="G3" s="5"/>
      <c r="H3" s="5"/>
      <c r="I3" s="5"/>
      <c r="J3" s="5"/>
      <c r="K3" s="5"/>
      <c r="L3" s="5"/>
      <c r="M3" s="5"/>
      <c r="N3" s="5"/>
      <c r="O3" s="5"/>
      <c r="P3" s="5"/>
      <c r="Q3" s="5"/>
      <c r="R3" s="5"/>
      <c r="S3" s="5"/>
      <c r="T3" s="5"/>
    </row>
    <row r="4" spans="1:20" x14ac:dyDescent="0.2">
      <c r="A4" s="5"/>
      <c r="B4" s="5"/>
      <c r="C4" s="5"/>
      <c r="D4" s="5"/>
      <c r="E4" s="5"/>
      <c r="F4" s="5"/>
      <c r="G4" s="5"/>
      <c r="H4" s="5"/>
      <c r="I4" s="5"/>
      <c r="J4" s="5"/>
      <c r="K4" s="5"/>
      <c r="L4" s="5"/>
      <c r="M4" s="5"/>
      <c r="N4" s="5"/>
      <c r="O4" s="5"/>
      <c r="P4" s="5"/>
      <c r="Q4" s="5"/>
      <c r="R4" s="5"/>
      <c r="S4" s="5"/>
      <c r="T4" s="5"/>
    </row>
    <row r="5" spans="1:20" x14ac:dyDescent="0.2">
      <c r="A5" s="5"/>
      <c r="B5" s="5"/>
      <c r="C5" s="5"/>
      <c r="D5" s="5"/>
      <c r="E5" s="5"/>
      <c r="F5" s="5"/>
      <c r="G5" s="5"/>
      <c r="H5" s="5"/>
      <c r="I5" s="5"/>
      <c r="J5" s="5"/>
      <c r="K5" s="5"/>
      <c r="L5" s="5"/>
      <c r="M5" s="5"/>
      <c r="N5" s="5"/>
      <c r="O5" s="5"/>
      <c r="P5" s="5"/>
      <c r="Q5" s="5"/>
      <c r="R5" s="5"/>
      <c r="S5" s="5"/>
      <c r="T5" s="5"/>
    </row>
    <row r="6" spans="1:20" x14ac:dyDescent="0.2">
      <c r="A6" s="5"/>
      <c r="B6" s="5"/>
      <c r="C6" s="5"/>
      <c r="D6" s="5"/>
      <c r="E6" s="5"/>
      <c r="F6" s="5"/>
      <c r="G6" s="5"/>
      <c r="H6" s="5"/>
      <c r="I6" s="5"/>
      <c r="J6" s="5"/>
      <c r="K6" s="5"/>
      <c r="L6" s="5"/>
      <c r="M6" s="5"/>
      <c r="N6" s="5"/>
      <c r="O6" s="5"/>
      <c r="P6" s="5"/>
      <c r="Q6" s="5"/>
      <c r="R6" s="5"/>
      <c r="S6" s="5"/>
      <c r="T6" s="5"/>
    </row>
    <row r="7" spans="1:20" x14ac:dyDescent="0.2">
      <c r="A7" s="5"/>
      <c r="B7" s="5"/>
      <c r="C7" s="5"/>
      <c r="D7" s="5"/>
      <c r="E7" s="5"/>
      <c r="F7" s="5"/>
      <c r="G7" s="5"/>
      <c r="H7" s="5"/>
      <c r="I7" s="5"/>
      <c r="J7" s="5"/>
      <c r="K7" s="5"/>
      <c r="L7" s="5"/>
      <c r="M7" s="5"/>
      <c r="N7" s="5"/>
      <c r="O7" s="5"/>
      <c r="P7" s="5"/>
      <c r="Q7" s="5"/>
      <c r="R7" s="5"/>
      <c r="S7" s="5"/>
      <c r="T7" s="5"/>
    </row>
    <row r="8" spans="1:20" x14ac:dyDescent="0.2">
      <c r="A8" s="5"/>
      <c r="B8" s="5"/>
      <c r="C8" s="5"/>
      <c r="D8" s="5"/>
      <c r="E8" s="5"/>
      <c r="F8" s="5"/>
      <c r="G8" s="5"/>
      <c r="H8" s="5"/>
      <c r="I8" s="5"/>
      <c r="J8" s="5"/>
      <c r="K8" s="5"/>
      <c r="L8" s="5"/>
      <c r="M8" s="5"/>
      <c r="N8" s="5"/>
      <c r="O8" s="5"/>
      <c r="P8" s="5"/>
      <c r="Q8" s="5"/>
      <c r="R8" s="5"/>
      <c r="S8" s="5"/>
      <c r="T8" s="5"/>
    </row>
    <row r="9" spans="1:20" x14ac:dyDescent="0.2">
      <c r="A9" s="5"/>
      <c r="B9" s="5"/>
      <c r="C9" s="5"/>
      <c r="D9" s="5"/>
      <c r="E9" s="5"/>
      <c r="F9" s="5"/>
      <c r="G9" s="5"/>
      <c r="H9" s="5"/>
      <c r="I9" s="5"/>
      <c r="J9" s="5"/>
      <c r="K9" s="5"/>
      <c r="L9" s="5"/>
      <c r="M9" s="5"/>
      <c r="N9" s="5"/>
      <c r="O9" s="5"/>
      <c r="P9" s="5"/>
      <c r="Q9" s="5"/>
      <c r="R9" s="5"/>
      <c r="S9" s="5"/>
      <c r="T9" s="5"/>
    </row>
    <row r="10" spans="1:20" x14ac:dyDescent="0.2">
      <c r="A10" s="5"/>
      <c r="B10" s="5"/>
      <c r="C10" s="5"/>
      <c r="D10" s="5"/>
      <c r="E10" s="5"/>
      <c r="F10" s="5"/>
      <c r="G10" s="5"/>
      <c r="H10" s="5"/>
      <c r="I10" s="5"/>
      <c r="J10" s="5"/>
      <c r="K10" s="5"/>
      <c r="L10" s="5"/>
      <c r="M10" s="5"/>
      <c r="N10" s="5"/>
      <c r="O10" s="5"/>
      <c r="P10" s="5"/>
      <c r="Q10" s="5"/>
      <c r="R10" s="5"/>
      <c r="S10" s="5"/>
      <c r="T10" s="5"/>
    </row>
    <row r="11" spans="1:20" x14ac:dyDescent="0.2">
      <c r="A11" s="5"/>
      <c r="B11" s="5"/>
      <c r="C11" s="5"/>
      <c r="D11" s="5"/>
      <c r="E11" s="5"/>
      <c r="F11" s="5"/>
      <c r="G11" s="5"/>
      <c r="H11" s="5"/>
      <c r="I11" s="5"/>
      <c r="J11" s="5"/>
      <c r="K11" s="5"/>
      <c r="L11" s="5"/>
      <c r="M11" s="5"/>
      <c r="N11" s="5"/>
      <c r="O11" s="5"/>
      <c r="P11" s="5"/>
      <c r="Q11" s="5"/>
      <c r="R11" s="5"/>
      <c r="S11" s="5"/>
      <c r="T11" s="5"/>
    </row>
    <row r="12" spans="1:20" x14ac:dyDescent="0.2">
      <c r="A12" s="5"/>
      <c r="B12" s="5"/>
      <c r="C12" s="5"/>
      <c r="D12" s="5"/>
      <c r="E12" s="5"/>
      <c r="F12" s="5"/>
      <c r="G12" s="5"/>
      <c r="H12" s="5"/>
      <c r="I12" s="5"/>
      <c r="J12" s="5"/>
      <c r="K12" s="5"/>
      <c r="L12" s="5"/>
      <c r="M12" s="5"/>
      <c r="N12" s="5"/>
      <c r="O12" s="5"/>
      <c r="P12" s="5"/>
      <c r="Q12" s="5"/>
      <c r="R12" s="5"/>
      <c r="S12" s="5"/>
      <c r="T12" s="5"/>
    </row>
    <row r="13" spans="1:20" x14ac:dyDescent="0.2">
      <c r="A13" s="5"/>
      <c r="B13" s="5"/>
      <c r="C13" s="5"/>
      <c r="D13" s="5"/>
      <c r="E13" s="5"/>
      <c r="F13" s="5"/>
      <c r="G13" s="5"/>
      <c r="H13" s="5"/>
      <c r="I13" s="5"/>
      <c r="J13" s="5"/>
      <c r="K13" s="5"/>
      <c r="L13" s="5"/>
      <c r="M13" s="5"/>
      <c r="N13" s="5"/>
      <c r="O13" s="5"/>
      <c r="P13" s="5"/>
      <c r="Q13" s="5"/>
      <c r="R13" s="5"/>
      <c r="S13" s="5"/>
      <c r="T13" s="5"/>
    </row>
    <row r="14" spans="1:20" x14ac:dyDescent="0.2">
      <c r="A14" s="5"/>
      <c r="B14" s="5"/>
      <c r="C14" s="5"/>
      <c r="D14" s="5"/>
      <c r="E14" s="5"/>
      <c r="F14" s="5"/>
      <c r="G14" s="5"/>
      <c r="H14" s="5"/>
      <c r="I14" s="5"/>
      <c r="J14" s="5"/>
      <c r="K14" s="5"/>
      <c r="L14" s="5"/>
      <c r="M14" s="5"/>
      <c r="N14" s="5"/>
      <c r="O14" s="5"/>
      <c r="P14" s="5"/>
      <c r="Q14" s="5"/>
      <c r="R14" s="5"/>
      <c r="S14" s="5"/>
      <c r="T14" s="5"/>
    </row>
    <row r="15" spans="1:20" x14ac:dyDescent="0.2">
      <c r="A15" s="5"/>
      <c r="B15" s="5"/>
      <c r="C15" s="5"/>
      <c r="D15" s="5"/>
      <c r="E15" s="5"/>
      <c r="F15" s="5"/>
      <c r="G15" s="5"/>
      <c r="H15" s="5"/>
      <c r="I15" s="5"/>
      <c r="J15" s="5"/>
      <c r="K15" s="5"/>
      <c r="L15" s="5"/>
      <c r="M15" s="5"/>
      <c r="N15" s="5"/>
      <c r="O15" s="5"/>
      <c r="P15" s="5"/>
      <c r="Q15" s="5"/>
      <c r="R15" s="5"/>
      <c r="S15" s="5"/>
      <c r="T15" s="5"/>
    </row>
    <row r="16" spans="1:20" x14ac:dyDescent="0.2">
      <c r="A16" s="5"/>
      <c r="B16" s="5"/>
      <c r="C16" s="5"/>
      <c r="D16" s="5"/>
      <c r="E16" s="5"/>
      <c r="F16" s="5"/>
      <c r="G16" s="5"/>
      <c r="H16" s="5"/>
      <c r="I16" s="5"/>
      <c r="J16" s="5"/>
      <c r="K16" s="5"/>
      <c r="L16" s="5"/>
      <c r="M16" s="5"/>
      <c r="N16" s="5"/>
      <c r="O16" s="5"/>
      <c r="P16" s="5"/>
      <c r="Q16" s="5"/>
      <c r="R16" s="5"/>
      <c r="S16" s="5"/>
      <c r="T16" s="5"/>
    </row>
    <row r="17" spans="1:20" x14ac:dyDescent="0.2">
      <c r="A17" s="5"/>
      <c r="B17" s="5"/>
      <c r="C17" s="5"/>
      <c r="D17" s="5"/>
      <c r="E17" s="5"/>
      <c r="F17" s="5"/>
      <c r="G17" s="5"/>
      <c r="H17" s="5"/>
      <c r="I17" s="5"/>
      <c r="J17" s="5"/>
      <c r="K17" s="5"/>
      <c r="L17" s="5"/>
      <c r="M17" s="5"/>
      <c r="N17" s="5"/>
      <c r="O17" s="5"/>
      <c r="P17" s="5"/>
      <c r="Q17" s="5"/>
      <c r="R17" s="5"/>
      <c r="S17" s="5"/>
      <c r="T17" s="5"/>
    </row>
    <row r="18" spans="1:20" x14ac:dyDescent="0.2">
      <c r="A18" s="5"/>
      <c r="B18" s="5"/>
      <c r="C18" s="5"/>
      <c r="D18" s="5"/>
      <c r="E18" s="5"/>
      <c r="F18" s="5"/>
      <c r="G18" s="5"/>
      <c r="H18" s="5"/>
      <c r="I18" s="5"/>
      <c r="J18" s="5"/>
      <c r="K18" s="5"/>
      <c r="L18" s="5"/>
      <c r="M18" s="5"/>
      <c r="N18" s="5"/>
      <c r="O18" s="5"/>
      <c r="P18" s="5"/>
      <c r="Q18" s="5"/>
      <c r="R18" s="5"/>
      <c r="S18" s="5"/>
      <c r="T18" s="5"/>
    </row>
    <row r="19" spans="1:20" x14ac:dyDescent="0.2">
      <c r="A19" s="5"/>
      <c r="B19" s="5"/>
      <c r="C19" s="5"/>
      <c r="D19" s="5"/>
      <c r="E19" s="5"/>
      <c r="F19" s="5"/>
      <c r="G19" s="5"/>
      <c r="H19" s="5"/>
      <c r="I19" s="5"/>
      <c r="J19" s="5"/>
      <c r="K19" s="5"/>
      <c r="L19" s="5"/>
      <c r="M19" s="5"/>
      <c r="N19" s="5"/>
      <c r="O19" s="5"/>
      <c r="P19" s="5"/>
      <c r="Q19" s="5"/>
      <c r="R19" s="5"/>
      <c r="S19" s="5"/>
      <c r="T19" s="5"/>
    </row>
    <row r="20" spans="1:20" x14ac:dyDescent="0.2">
      <c r="A20" s="5"/>
      <c r="B20" s="5"/>
      <c r="C20" s="5"/>
      <c r="D20" s="5"/>
      <c r="E20" s="5"/>
      <c r="F20" s="5"/>
      <c r="G20" s="5"/>
      <c r="H20" s="5"/>
      <c r="I20" s="5"/>
      <c r="J20" s="5"/>
      <c r="K20" s="5"/>
      <c r="L20" s="5"/>
      <c r="M20" s="5"/>
      <c r="N20" s="5"/>
      <c r="O20" s="5"/>
      <c r="P20" s="5"/>
      <c r="Q20" s="5"/>
      <c r="R20" s="5"/>
      <c r="S20" s="5"/>
      <c r="T20" s="5"/>
    </row>
    <row r="21" spans="1:20" x14ac:dyDescent="0.2">
      <c r="A21" s="5"/>
      <c r="B21" s="5"/>
      <c r="C21" s="5"/>
      <c r="D21" s="5"/>
      <c r="E21" s="5"/>
      <c r="F21" s="5"/>
      <c r="G21" s="5"/>
      <c r="H21" s="5"/>
      <c r="I21" s="5"/>
      <c r="J21" s="5"/>
      <c r="K21" s="5"/>
      <c r="L21" s="5"/>
      <c r="M21" s="5"/>
      <c r="N21" s="5"/>
      <c r="O21" s="5"/>
      <c r="P21" s="5"/>
      <c r="Q21" s="5"/>
      <c r="R21" s="5"/>
      <c r="S21" s="5"/>
      <c r="T21" s="5"/>
    </row>
    <row r="22" spans="1:20" x14ac:dyDescent="0.2">
      <c r="A22" s="5"/>
      <c r="B22" s="5"/>
      <c r="C22" s="5"/>
      <c r="D22" s="5"/>
      <c r="E22" s="5"/>
      <c r="F22" s="5"/>
      <c r="G22" s="5"/>
      <c r="H22" s="5"/>
      <c r="I22" s="5"/>
      <c r="J22" s="5"/>
      <c r="K22" s="5"/>
      <c r="L22" s="5"/>
      <c r="M22" s="5"/>
      <c r="N22" s="5"/>
      <c r="O22" s="5"/>
      <c r="P22" s="5"/>
      <c r="Q22" s="5"/>
      <c r="R22" s="5"/>
      <c r="S22" s="5"/>
      <c r="T22" s="5"/>
    </row>
    <row r="23" spans="1:20" x14ac:dyDescent="0.2">
      <c r="A23" s="5"/>
      <c r="B23" s="5"/>
      <c r="C23" s="5"/>
      <c r="D23" s="5"/>
      <c r="E23" s="5"/>
      <c r="F23" s="5"/>
      <c r="G23" s="5"/>
      <c r="H23" s="5"/>
      <c r="I23" s="5"/>
      <c r="J23" s="5"/>
      <c r="K23" s="5"/>
      <c r="L23" s="5"/>
      <c r="M23" s="5"/>
      <c r="N23" s="5"/>
      <c r="O23" s="5"/>
      <c r="P23" s="5"/>
      <c r="Q23" s="5"/>
      <c r="R23" s="5"/>
      <c r="S23" s="5"/>
      <c r="T23" s="5"/>
    </row>
    <row r="24" spans="1:20" x14ac:dyDescent="0.2">
      <c r="A24" s="5"/>
      <c r="B24" s="5"/>
      <c r="C24" s="5"/>
      <c r="D24" s="5"/>
      <c r="E24" s="5"/>
      <c r="F24" s="5"/>
      <c r="G24" s="5"/>
      <c r="H24" s="5"/>
      <c r="I24" s="5"/>
      <c r="J24" s="5"/>
      <c r="K24" s="5"/>
      <c r="L24" s="5"/>
      <c r="M24" s="5"/>
      <c r="N24" s="5"/>
      <c r="O24" s="5"/>
      <c r="P24" s="5"/>
      <c r="Q24" s="5"/>
      <c r="R24" s="5"/>
      <c r="S24" s="5"/>
      <c r="T24" s="5"/>
    </row>
    <row r="25" spans="1:20" x14ac:dyDescent="0.2">
      <c r="A25" s="5"/>
      <c r="B25" s="5"/>
      <c r="C25" s="5"/>
      <c r="D25" s="5"/>
      <c r="E25" s="5"/>
      <c r="F25" s="5"/>
      <c r="G25" s="5"/>
      <c r="H25" s="5"/>
      <c r="I25" s="5"/>
      <c r="J25" s="5"/>
      <c r="K25" s="5"/>
      <c r="L25" s="5"/>
      <c r="M25" s="5"/>
      <c r="N25" s="5"/>
      <c r="O25" s="5"/>
      <c r="P25" s="5"/>
      <c r="Q25" s="5"/>
      <c r="R25" s="5"/>
      <c r="S25" s="5"/>
      <c r="T25" s="5"/>
    </row>
    <row r="26" spans="1:20" x14ac:dyDescent="0.2">
      <c r="A26" s="5"/>
      <c r="B26" s="5"/>
      <c r="C26" s="5"/>
      <c r="D26" s="5"/>
      <c r="E26" s="5"/>
      <c r="F26" s="5"/>
      <c r="G26" s="5"/>
      <c r="H26" s="5"/>
      <c r="I26" s="5"/>
      <c r="J26" s="5"/>
      <c r="K26" s="5"/>
      <c r="L26" s="5"/>
      <c r="M26" s="5"/>
      <c r="N26" s="5"/>
      <c r="O26" s="5"/>
      <c r="P26" s="5"/>
      <c r="Q26" s="5"/>
      <c r="R26" s="5"/>
      <c r="S26" s="5"/>
      <c r="T26" s="5"/>
    </row>
    <row r="27" spans="1:20" x14ac:dyDescent="0.2">
      <c r="A27" s="5"/>
      <c r="B27" s="5"/>
      <c r="C27" s="5"/>
      <c r="D27" s="5"/>
      <c r="E27" s="5"/>
      <c r="F27" s="5"/>
      <c r="G27" s="5"/>
      <c r="H27" s="5"/>
      <c r="I27" s="5"/>
      <c r="J27" s="5"/>
      <c r="K27" s="5"/>
      <c r="L27" s="5"/>
      <c r="M27" s="5"/>
      <c r="N27" s="5"/>
      <c r="O27" s="5"/>
      <c r="P27" s="5"/>
      <c r="Q27" s="5"/>
      <c r="R27" s="5"/>
      <c r="S27" s="5"/>
      <c r="T27" s="5"/>
    </row>
    <row r="28" spans="1:20" x14ac:dyDescent="0.2">
      <c r="A28" s="5"/>
      <c r="B28" s="5"/>
      <c r="C28" s="5"/>
      <c r="D28" s="5"/>
      <c r="E28" s="5"/>
      <c r="F28" s="5"/>
      <c r="G28" s="5"/>
      <c r="H28" s="5"/>
      <c r="I28" s="5"/>
      <c r="J28" s="5"/>
      <c r="K28" s="5"/>
      <c r="L28" s="5"/>
      <c r="M28" s="5"/>
      <c r="N28" s="5"/>
      <c r="O28" s="5"/>
      <c r="P28" s="5"/>
      <c r="Q28" s="5"/>
      <c r="R28" s="5"/>
      <c r="S28" s="5"/>
      <c r="T28" s="5"/>
    </row>
    <row r="29" spans="1:20" x14ac:dyDescent="0.2">
      <c r="A29" s="5"/>
      <c r="B29" s="5"/>
      <c r="C29" s="5"/>
      <c r="D29" s="5"/>
      <c r="E29" s="5"/>
      <c r="F29" s="5"/>
      <c r="G29" s="5"/>
      <c r="H29" s="5"/>
      <c r="I29" s="5"/>
      <c r="J29" s="5"/>
      <c r="K29" s="5"/>
      <c r="L29" s="5"/>
      <c r="M29" s="5"/>
      <c r="N29" s="5"/>
      <c r="O29" s="5"/>
      <c r="P29" s="5"/>
      <c r="Q29" s="5"/>
      <c r="R29" s="5"/>
      <c r="S29" s="5"/>
      <c r="T29" s="5"/>
    </row>
    <row r="30" spans="1:20" s="4" customFormat="1" ht="21" x14ac:dyDescent="0.25">
      <c r="A30" s="3" t="s">
        <v>7</v>
      </c>
    </row>
    <row r="32" spans="1:20" ht="35.25" customHeight="1" x14ac:dyDescent="0.2">
      <c r="A32" s="60" t="s">
        <v>182</v>
      </c>
      <c r="B32" s="118" t="s">
        <v>189</v>
      </c>
      <c r="C32" s="119"/>
      <c r="D32" s="119"/>
      <c r="E32" s="119"/>
      <c r="F32" s="120"/>
      <c r="G32" s="118" t="s">
        <v>190</v>
      </c>
      <c r="H32" s="119"/>
      <c r="I32" s="119"/>
      <c r="J32" s="119"/>
      <c r="K32" s="120"/>
      <c r="L32" s="118" t="s">
        <v>201</v>
      </c>
      <c r="M32" s="119"/>
      <c r="N32" s="120"/>
      <c r="O32" s="60" t="s">
        <v>206</v>
      </c>
    </row>
    <row r="34" spans="1:15" ht="19" x14ac:dyDescent="0.25">
      <c r="B34" s="130" t="s">
        <v>210</v>
      </c>
      <c r="C34" s="131"/>
      <c r="E34" s="130" t="s">
        <v>215</v>
      </c>
      <c r="F34" s="131"/>
    </row>
    <row r="35" spans="1:15" ht="39" customHeight="1" x14ac:dyDescent="0.25">
      <c r="A35" s="133" t="s">
        <v>183</v>
      </c>
      <c r="B35" s="88" t="s">
        <v>211</v>
      </c>
      <c r="C35" s="88" t="s">
        <v>212</v>
      </c>
      <c r="D35" s="88" t="s">
        <v>213</v>
      </c>
      <c r="E35" s="89" t="s">
        <v>216</v>
      </c>
      <c r="F35" s="89" t="s">
        <v>217</v>
      </c>
      <c r="G35" s="88" t="s">
        <v>192</v>
      </c>
      <c r="H35" s="129" t="s">
        <v>193</v>
      </c>
      <c r="I35" s="129"/>
      <c r="J35" s="129"/>
      <c r="K35" s="88" t="s">
        <v>199</v>
      </c>
      <c r="L35" s="88" t="s">
        <v>218</v>
      </c>
      <c r="M35" s="88" t="s">
        <v>219</v>
      </c>
      <c r="N35" s="88" t="s">
        <v>205</v>
      </c>
      <c r="O35" s="88" t="s">
        <v>207</v>
      </c>
    </row>
    <row r="36" spans="1:15" ht="40" x14ac:dyDescent="0.25">
      <c r="A36" s="133"/>
      <c r="B36" s="132" t="s">
        <v>191</v>
      </c>
      <c r="C36" s="132"/>
      <c r="D36" s="89" t="s">
        <v>214</v>
      </c>
      <c r="E36" s="132" t="s">
        <v>191</v>
      </c>
      <c r="F36" s="132"/>
      <c r="G36" s="89" t="s">
        <v>200</v>
      </c>
      <c r="H36" s="88" t="s">
        <v>194</v>
      </c>
      <c r="I36" s="88" t="s">
        <v>196</v>
      </c>
      <c r="J36" s="88" t="s">
        <v>195</v>
      </c>
      <c r="K36" s="89" t="s">
        <v>200</v>
      </c>
      <c r="L36" s="129" t="s">
        <v>204</v>
      </c>
      <c r="M36" s="129"/>
      <c r="N36" s="88" t="s">
        <v>204</v>
      </c>
      <c r="O36" s="88" t="s">
        <v>208</v>
      </c>
    </row>
    <row r="37" spans="1:15" x14ac:dyDescent="0.2">
      <c r="A37" s="84" t="s">
        <v>184</v>
      </c>
      <c r="B37" s="85">
        <v>32</v>
      </c>
      <c r="C37" s="85">
        <v>28</v>
      </c>
      <c r="D37" s="85">
        <f>(C37-B37)/20</f>
        <v>-0.2</v>
      </c>
      <c r="E37" s="85">
        <f>C37+D37</f>
        <v>27.8</v>
      </c>
      <c r="F37" s="85">
        <f>E37+(19*D37)</f>
        <v>24</v>
      </c>
      <c r="G37" s="85">
        <v>35</v>
      </c>
      <c r="H37" s="85">
        <v>1</v>
      </c>
      <c r="I37" s="85">
        <v>1</v>
      </c>
      <c r="J37" s="85">
        <v>1</v>
      </c>
      <c r="K37" s="86">
        <f>G37*H37*I37*J37</f>
        <v>35</v>
      </c>
      <c r="L37" s="87">
        <f>K37*C37</f>
        <v>980</v>
      </c>
      <c r="M37" s="87">
        <f>K37*F37</f>
        <v>840</v>
      </c>
      <c r="N37" s="87"/>
      <c r="O37" s="87"/>
    </row>
    <row r="38" spans="1:15" x14ac:dyDescent="0.2">
      <c r="A38" s="9" t="s">
        <v>197</v>
      </c>
      <c r="B38" s="74">
        <v>14</v>
      </c>
      <c r="C38" s="74">
        <v>29</v>
      </c>
      <c r="D38" s="74">
        <f t="shared" ref="D38:D41" si="0">(C38-B38)/20</f>
        <v>0.75</v>
      </c>
      <c r="E38" s="74">
        <f t="shared" ref="E38:E41" si="1">C38+D38</f>
        <v>29.75</v>
      </c>
      <c r="F38" s="74">
        <f t="shared" ref="F38:F41" si="2">E38+(19*D38)</f>
        <v>44</v>
      </c>
      <c r="G38" s="74">
        <v>35</v>
      </c>
      <c r="H38" s="74">
        <v>0.8</v>
      </c>
      <c r="I38" s="74">
        <v>1.02</v>
      </c>
      <c r="J38" s="74">
        <v>1.04</v>
      </c>
      <c r="K38" s="75">
        <f t="shared" ref="K38:K41" si="3">G38*H38*I38*J38</f>
        <v>29.702400000000004</v>
      </c>
      <c r="L38" s="13">
        <f t="shared" ref="L38:L41" si="4">K38*C38</f>
        <v>861.3696000000001</v>
      </c>
      <c r="M38" s="13">
        <f t="shared" ref="M38:M41" si="5">K38*F38</f>
        <v>1306.9056000000003</v>
      </c>
      <c r="N38" s="13"/>
      <c r="O38" s="13"/>
    </row>
    <row r="39" spans="1:15" x14ac:dyDescent="0.2">
      <c r="A39" s="9" t="s">
        <v>187</v>
      </c>
      <c r="B39" s="74">
        <v>22</v>
      </c>
      <c r="C39" s="74">
        <v>16</v>
      </c>
      <c r="D39" s="74">
        <f t="shared" si="0"/>
        <v>-0.3</v>
      </c>
      <c r="E39" s="74">
        <f t="shared" si="1"/>
        <v>15.7</v>
      </c>
      <c r="F39" s="74">
        <f t="shared" si="2"/>
        <v>10</v>
      </c>
      <c r="G39" s="74">
        <v>35</v>
      </c>
      <c r="H39" s="74">
        <v>0.8</v>
      </c>
      <c r="I39" s="74">
        <v>1</v>
      </c>
      <c r="J39" s="74">
        <v>1</v>
      </c>
      <c r="K39" s="75">
        <f t="shared" si="3"/>
        <v>28</v>
      </c>
      <c r="L39" s="13">
        <f t="shared" si="4"/>
        <v>448</v>
      </c>
      <c r="M39" s="13">
        <f t="shared" si="5"/>
        <v>280</v>
      </c>
      <c r="N39" s="13"/>
      <c r="O39" s="13"/>
    </row>
    <row r="40" spans="1:15" x14ac:dyDescent="0.2">
      <c r="A40" s="9" t="s">
        <v>186</v>
      </c>
      <c r="B40" s="74">
        <v>38</v>
      </c>
      <c r="C40" s="74">
        <v>30</v>
      </c>
      <c r="D40" s="74">
        <f t="shared" si="0"/>
        <v>-0.4</v>
      </c>
      <c r="E40" s="74">
        <f t="shared" si="1"/>
        <v>29.6</v>
      </c>
      <c r="F40" s="74">
        <f t="shared" si="2"/>
        <v>22</v>
      </c>
      <c r="G40" s="74">
        <v>35</v>
      </c>
      <c r="H40" s="74">
        <v>1</v>
      </c>
      <c r="I40" s="74">
        <v>0.7</v>
      </c>
      <c r="J40" s="74">
        <v>1</v>
      </c>
      <c r="K40" s="75">
        <f t="shared" si="3"/>
        <v>24.5</v>
      </c>
      <c r="L40" s="13">
        <f t="shared" si="4"/>
        <v>735</v>
      </c>
      <c r="M40" s="13">
        <f t="shared" si="5"/>
        <v>539</v>
      </c>
      <c r="N40" s="13"/>
      <c r="O40" s="13"/>
    </row>
    <row r="41" spans="1:15" x14ac:dyDescent="0.2">
      <c r="A41" s="9" t="s">
        <v>185</v>
      </c>
      <c r="B41" s="74">
        <v>19</v>
      </c>
      <c r="C41" s="74">
        <v>22</v>
      </c>
      <c r="D41" s="74">
        <f t="shared" si="0"/>
        <v>0.15</v>
      </c>
      <c r="E41" s="74">
        <f t="shared" si="1"/>
        <v>22.15</v>
      </c>
      <c r="F41" s="74">
        <f t="shared" si="2"/>
        <v>25</v>
      </c>
      <c r="G41" s="74">
        <v>35</v>
      </c>
      <c r="H41" s="74">
        <v>1</v>
      </c>
      <c r="I41" s="74">
        <v>1.1399999999999999</v>
      </c>
      <c r="J41" s="74">
        <v>1.1100000000000001</v>
      </c>
      <c r="K41" s="75">
        <f t="shared" si="3"/>
        <v>44.289000000000001</v>
      </c>
      <c r="L41" s="13">
        <f t="shared" si="4"/>
        <v>974.35800000000006</v>
      </c>
      <c r="M41" s="13">
        <f t="shared" si="5"/>
        <v>1107.2250000000001</v>
      </c>
      <c r="N41" s="13"/>
      <c r="O41" s="13"/>
    </row>
    <row r="42" spans="1:15" s="79" customFormat="1" ht="16" x14ac:dyDescent="0.2">
      <c r="A42" s="76" t="s">
        <v>188</v>
      </c>
      <c r="B42" s="77">
        <f>SUM(B37:B41)</f>
        <v>125</v>
      </c>
      <c r="C42" s="77">
        <f>SUM(C37:C41)</f>
        <v>125</v>
      </c>
      <c r="D42" s="82"/>
      <c r="E42" s="77">
        <f>SUM(E37:E41)</f>
        <v>125</v>
      </c>
      <c r="F42" s="77">
        <f>SUM(F37:F41)</f>
        <v>125</v>
      </c>
      <c r="G42" s="78"/>
      <c r="L42" s="17">
        <f>SUM(L37:L41)</f>
        <v>3998.7276000000002</v>
      </c>
      <c r="M42" s="17">
        <f>SUM(M37:M41)</f>
        <v>4073.1306000000004</v>
      </c>
      <c r="N42" s="17">
        <f>M42-L42</f>
        <v>74.403000000000247</v>
      </c>
      <c r="O42" s="17">
        <f>N42*-(44/12)</f>
        <v>-272.81100000000089</v>
      </c>
    </row>
    <row r="43" spans="1:15" x14ac:dyDescent="0.2">
      <c r="B43" s="135" t="s">
        <v>203</v>
      </c>
      <c r="C43" s="135"/>
      <c r="D43" s="135"/>
      <c r="E43" s="135"/>
      <c r="F43" s="83"/>
    </row>
    <row r="44" spans="1:15" ht="96" x14ac:dyDescent="0.2">
      <c r="A44" s="32"/>
      <c r="B44" s="80" t="s">
        <v>202</v>
      </c>
      <c r="C44" s="80"/>
      <c r="D44" s="80"/>
      <c r="E44" s="80"/>
      <c r="F44" s="80"/>
      <c r="G44" s="81" t="s">
        <v>220</v>
      </c>
      <c r="H44" s="134" t="s">
        <v>198</v>
      </c>
      <c r="I44" s="134"/>
      <c r="J44" s="134"/>
      <c r="K44" s="32"/>
      <c r="L44" s="32"/>
      <c r="M44" s="32"/>
      <c r="N44" s="32"/>
      <c r="O44" s="80" t="s">
        <v>209</v>
      </c>
    </row>
  </sheetData>
  <mergeCells count="12">
    <mergeCell ref="A35:A36"/>
    <mergeCell ref="H35:J35"/>
    <mergeCell ref="H44:J44"/>
    <mergeCell ref="G32:K32"/>
    <mergeCell ref="B36:C36"/>
    <mergeCell ref="B43:E43"/>
    <mergeCell ref="L36:M36"/>
    <mergeCell ref="L32:N32"/>
    <mergeCell ref="B34:C34"/>
    <mergeCell ref="E34:F34"/>
    <mergeCell ref="E36:F36"/>
    <mergeCell ref="B32:F3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2F504-52FF-4D12-B05F-694DEA362B33}">
  <sheetPr>
    <tabColor theme="4"/>
  </sheetPr>
  <dimension ref="A1:U37"/>
  <sheetViews>
    <sheetView zoomScale="98" zoomScaleNormal="98" workbookViewId="0">
      <selection activeCell="D1" sqref="D1"/>
    </sheetView>
  </sheetViews>
  <sheetFormatPr baseColWidth="10" defaultColWidth="8.83203125" defaultRowHeight="15" x14ac:dyDescent="0.2"/>
  <cols>
    <col min="1" max="1" width="32.5" customWidth="1"/>
    <col min="2" max="2" width="5.6640625" customWidth="1"/>
    <col min="3" max="3" width="53" customWidth="1"/>
    <col min="4" max="4" width="25.1640625" customWidth="1"/>
    <col min="5" max="5" width="21" customWidth="1"/>
    <col min="6" max="6" width="17" customWidth="1"/>
    <col min="7" max="7" width="15.83203125" customWidth="1"/>
    <col min="8" max="8" width="20.33203125" customWidth="1"/>
    <col min="9" max="9" width="10.83203125" customWidth="1"/>
    <col min="10" max="10" width="9.1640625" customWidth="1"/>
    <col min="12" max="12" width="63.83203125" customWidth="1"/>
    <col min="13" max="13" width="13.5" customWidth="1"/>
    <col min="14" max="14" width="22.33203125" customWidth="1"/>
    <col min="15" max="15" width="16.1640625" customWidth="1"/>
    <col min="16" max="16" width="18" customWidth="1"/>
    <col min="17" max="17" width="24.5" customWidth="1"/>
    <col min="18" max="18" width="29.83203125" customWidth="1"/>
    <col min="19" max="19" width="24.5" customWidth="1"/>
    <col min="20" max="20" width="33.6640625" customWidth="1"/>
    <col min="21" max="21" width="25.33203125" customWidth="1"/>
    <col min="22" max="22" width="11.1640625" customWidth="1"/>
    <col min="23" max="23" width="10.1640625" customWidth="1"/>
    <col min="25" max="25" width="26.1640625" customWidth="1"/>
    <col min="26" max="26" width="19.83203125" customWidth="1"/>
    <col min="27" max="27" width="29.83203125" customWidth="1"/>
    <col min="28" max="28" width="26.6640625" customWidth="1"/>
  </cols>
  <sheetData>
    <row r="1" spans="1:21" s="1" customFormat="1" ht="66.75" customHeight="1" x14ac:dyDescent="0.2">
      <c r="D1" s="2" t="s">
        <v>0</v>
      </c>
      <c r="E1" s="2"/>
      <c r="F1" s="2"/>
      <c r="G1" s="2"/>
      <c r="H1" s="2"/>
    </row>
    <row r="2" spans="1:21" x14ac:dyDescent="0.2">
      <c r="A2" s="5"/>
      <c r="B2" s="5"/>
      <c r="C2" s="5"/>
      <c r="D2" s="5"/>
      <c r="E2" s="5"/>
      <c r="F2" s="5"/>
      <c r="G2" s="5"/>
      <c r="H2" s="5"/>
      <c r="I2" s="5"/>
      <c r="J2" s="5"/>
      <c r="K2" s="5"/>
      <c r="L2" s="5"/>
      <c r="M2" s="5"/>
      <c r="N2" s="5"/>
      <c r="O2" s="5"/>
      <c r="P2" s="5"/>
      <c r="Q2" s="5"/>
      <c r="R2" s="5"/>
      <c r="S2" s="5"/>
      <c r="T2" s="5"/>
      <c r="U2" s="5"/>
    </row>
    <row r="3" spans="1:21" x14ac:dyDescent="0.2">
      <c r="A3" s="5"/>
      <c r="B3" s="5"/>
      <c r="C3" s="5"/>
      <c r="D3" s="5"/>
      <c r="E3" s="5"/>
      <c r="F3" s="5"/>
      <c r="G3" s="5"/>
      <c r="H3" s="5"/>
      <c r="I3" s="5"/>
      <c r="J3" s="5"/>
      <c r="K3" s="5"/>
      <c r="L3" s="5"/>
      <c r="M3" s="5"/>
      <c r="N3" s="5"/>
      <c r="O3" s="5"/>
      <c r="P3" s="5"/>
      <c r="Q3" s="5"/>
      <c r="R3" s="5"/>
      <c r="S3" s="5"/>
      <c r="T3" s="5"/>
      <c r="U3" s="5"/>
    </row>
    <row r="4" spans="1:21" x14ac:dyDescent="0.2">
      <c r="A4" s="5"/>
      <c r="B4" s="5"/>
      <c r="C4" s="5"/>
      <c r="D4" s="5"/>
      <c r="E4" s="5"/>
      <c r="F4" s="5"/>
      <c r="G4" s="5"/>
      <c r="H4" s="5"/>
      <c r="I4" s="5"/>
      <c r="J4" s="5"/>
      <c r="K4" s="5"/>
      <c r="L4" s="5"/>
      <c r="M4" s="5"/>
      <c r="N4" s="5"/>
      <c r="O4" s="5"/>
      <c r="P4" s="5"/>
      <c r="Q4" s="5"/>
      <c r="R4" s="5"/>
      <c r="S4" s="5"/>
      <c r="T4" s="5"/>
      <c r="U4" s="5"/>
    </row>
    <row r="5" spans="1:21" x14ac:dyDescent="0.2">
      <c r="A5" s="5"/>
      <c r="B5" s="5"/>
      <c r="C5" s="5"/>
      <c r="D5" s="5"/>
      <c r="E5" s="5"/>
      <c r="F5" s="5"/>
      <c r="G5" s="5"/>
      <c r="H5" s="5"/>
      <c r="I5" s="5"/>
      <c r="J5" s="5"/>
      <c r="K5" s="5"/>
      <c r="L5" s="5"/>
      <c r="M5" s="5"/>
      <c r="N5" s="5"/>
      <c r="O5" s="5"/>
      <c r="P5" s="5"/>
      <c r="Q5" s="5"/>
      <c r="R5" s="5"/>
      <c r="S5" s="5"/>
      <c r="T5" s="5"/>
      <c r="U5" s="5"/>
    </row>
    <row r="6" spans="1:21" x14ac:dyDescent="0.2">
      <c r="A6" s="5"/>
      <c r="B6" s="5"/>
      <c r="C6" s="5"/>
      <c r="D6" s="5"/>
      <c r="E6" s="5"/>
      <c r="F6" s="5"/>
      <c r="G6" s="5"/>
      <c r="H6" s="5"/>
      <c r="I6" s="5"/>
      <c r="J6" s="5"/>
      <c r="K6" s="5"/>
      <c r="L6" s="5"/>
      <c r="M6" s="5"/>
      <c r="N6" s="5"/>
      <c r="O6" s="5"/>
      <c r="P6" s="5"/>
      <c r="Q6" s="5"/>
      <c r="R6" s="5"/>
      <c r="S6" s="5"/>
      <c r="T6" s="5"/>
      <c r="U6" s="5"/>
    </row>
    <row r="7" spans="1:21" x14ac:dyDescent="0.2">
      <c r="A7" s="5"/>
      <c r="B7" s="5"/>
      <c r="C7" s="5"/>
      <c r="D7" s="5"/>
      <c r="E7" s="5"/>
      <c r="F7" s="5"/>
      <c r="G7" s="5"/>
      <c r="H7" s="5"/>
      <c r="I7" s="5"/>
      <c r="J7" s="5"/>
      <c r="K7" s="5"/>
      <c r="L7" s="5"/>
      <c r="M7" s="5"/>
      <c r="N7" s="5"/>
      <c r="O7" s="5"/>
      <c r="P7" s="5"/>
      <c r="Q7" s="5"/>
      <c r="R7" s="5"/>
      <c r="S7" s="5"/>
      <c r="T7" s="5"/>
      <c r="U7" s="5"/>
    </row>
    <row r="8" spans="1:21" x14ac:dyDescent="0.2">
      <c r="A8" s="5"/>
      <c r="B8" s="5"/>
      <c r="C8" s="5"/>
      <c r="D8" s="5"/>
      <c r="E8" s="5"/>
      <c r="F8" s="5"/>
      <c r="G8" s="5"/>
      <c r="H8" s="5"/>
      <c r="I8" s="5"/>
      <c r="J8" s="5"/>
      <c r="K8" s="5"/>
      <c r="L8" s="5"/>
      <c r="M8" s="5"/>
      <c r="N8" s="5"/>
      <c r="O8" s="5"/>
      <c r="P8" s="5"/>
      <c r="Q8" s="5"/>
      <c r="R8" s="5"/>
      <c r="S8" s="5"/>
      <c r="T8" s="5"/>
      <c r="U8" s="5"/>
    </row>
    <row r="9" spans="1:21" x14ac:dyDescent="0.2">
      <c r="A9" s="5"/>
      <c r="B9" s="5"/>
      <c r="C9" s="5"/>
      <c r="D9" s="5"/>
      <c r="E9" s="5"/>
      <c r="F9" s="5"/>
      <c r="G9" s="5"/>
      <c r="H9" s="5"/>
      <c r="I9" s="5"/>
      <c r="J9" s="5"/>
      <c r="K9" s="5"/>
      <c r="L9" s="5"/>
      <c r="M9" s="5"/>
      <c r="N9" s="5"/>
      <c r="O9" s="5"/>
      <c r="P9" s="5"/>
      <c r="Q9" s="5"/>
      <c r="R9" s="5"/>
      <c r="S9" s="5"/>
      <c r="T9" s="5"/>
      <c r="U9" s="5"/>
    </row>
    <row r="10" spans="1:21" x14ac:dyDescent="0.2">
      <c r="A10" s="5"/>
      <c r="B10" s="5"/>
      <c r="C10" s="5"/>
      <c r="D10" s="5"/>
      <c r="E10" s="5"/>
      <c r="F10" s="5"/>
      <c r="G10" s="5"/>
      <c r="H10" s="5"/>
      <c r="I10" s="5"/>
      <c r="J10" s="5"/>
      <c r="K10" s="5"/>
      <c r="L10" s="5"/>
      <c r="M10" s="5"/>
      <c r="N10" s="5"/>
      <c r="O10" s="5"/>
      <c r="P10" s="5"/>
      <c r="Q10" s="5"/>
      <c r="R10" s="5"/>
      <c r="S10" s="5"/>
      <c r="T10" s="5"/>
      <c r="U10" s="5"/>
    </row>
    <row r="11" spans="1:21" x14ac:dyDescent="0.2">
      <c r="A11" s="5"/>
      <c r="B11" s="5"/>
      <c r="C11" s="5"/>
      <c r="D11" s="5"/>
      <c r="E11" s="5"/>
      <c r="F11" s="5"/>
      <c r="G11" s="5"/>
      <c r="H11" s="5"/>
      <c r="I11" s="5"/>
      <c r="J11" s="5"/>
      <c r="K11" s="5"/>
      <c r="L11" s="5"/>
      <c r="M11" s="5"/>
      <c r="N11" s="5"/>
      <c r="O11" s="5"/>
      <c r="P11" s="5"/>
      <c r="Q11" s="5"/>
      <c r="R11" s="5"/>
      <c r="S11" s="5"/>
      <c r="T11" s="5"/>
      <c r="U11" s="5"/>
    </row>
    <row r="12" spans="1:21" x14ac:dyDescent="0.2">
      <c r="A12" s="5"/>
      <c r="B12" s="5"/>
      <c r="C12" s="5"/>
      <c r="D12" s="5"/>
      <c r="E12" s="5"/>
      <c r="F12" s="5"/>
      <c r="G12" s="5"/>
      <c r="H12" s="5"/>
      <c r="I12" s="5"/>
      <c r="J12" s="5"/>
      <c r="K12" s="5"/>
      <c r="L12" s="5"/>
      <c r="M12" s="5"/>
      <c r="N12" s="5"/>
      <c r="O12" s="5"/>
      <c r="P12" s="5"/>
      <c r="Q12" s="5"/>
      <c r="R12" s="5"/>
      <c r="S12" s="5"/>
      <c r="T12" s="5"/>
      <c r="U12" s="5"/>
    </row>
    <row r="13" spans="1:21" x14ac:dyDescent="0.2">
      <c r="A13" s="5"/>
      <c r="B13" s="5"/>
      <c r="C13" s="5"/>
      <c r="D13" s="5"/>
      <c r="E13" s="5"/>
      <c r="F13" s="5"/>
      <c r="G13" s="5"/>
      <c r="H13" s="5"/>
      <c r="I13" s="5"/>
      <c r="J13" s="5"/>
      <c r="K13" s="5"/>
      <c r="L13" s="5"/>
      <c r="M13" s="5"/>
      <c r="N13" s="5"/>
      <c r="O13" s="5"/>
      <c r="P13" s="5"/>
      <c r="Q13" s="5"/>
      <c r="R13" s="5"/>
      <c r="S13" s="5"/>
      <c r="T13" s="5"/>
      <c r="U13" s="5"/>
    </row>
    <row r="14" spans="1:21" x14ac:dyDescent="0.2">
      <c r="A14" s="5"/>
      <c r="B14" s="5"/>
      <c r="C14" s="5"/>
      <c r="D14" s="5"/>
      <c r="E14" s="5"/>
      <c r="F14" s="5"/>
      <c r="G14" s="5"/>
      <c r="H14" s="5"/>
      <c r="I14" s="5"/>
      <c r="J14" s="5"/>
      <c r="K14" s="5"/>
      <c r="L14" s="5"/>
      <c r="M14" s="5"/>
      <c r="N14" s="5"/>
      <c r="O14" s="5"/>
      <c r="P14" s="5"/>
      <c r="Q14" s="5"/>
      <c r="R14" s="5"/>
      <c r="S14" s="5"/>
      <c r="T14" s="5"/>
      <c r="U14" s="5"/>
    </row>
    <row r="15" spans="1:21" x14ac:dyDescent="0.2">
      <c r="A15" s="5"/>
      <c r="B15" s="5"/>
      <c r="C15" s="5"/>
      <c r="D15" s="5"/>
      <c r="E15" s="5"/>
      <c r="F15" s="5"/>
      <c r="G15" s="5"/>
      <c r="H15" s="5"/>
      <c r="I15" s="5"/>
      <c r="J15" s="5"/>
      <c r="K15" s="5"/>
      <c r="L15" s="5"/>
      <c r="M15" s="5"/>
      <c r="N15" s="5"/>
      <c r="O15" s="5"/>
      <c r="P15" s="5"/>
      <c r="Q15" s="5"/>
      <c r="R15" s="5"/>
      <c r="S15" s="5"/>
      <c r="T15" s="5"/>
      <c r="U15" s="5"/>
    </row>
    <row r="16" spans="1:21" x14ac:dyDescent="0.2">
      <c r="A16" s="5"/>
      <c r="B16" s="5"/>
      <c r="C16" s="5"/>
      <c r="D16" s="5"/>
      <c r="E16" s="5"/>
      <c r="F16" s="5"/>
      <c r="G16" s="5"/>
      <c r="H16" s="5"/>
      <c r="I16" s="5"/>
      <c r="J16" s="5"/>
      <c r="K16" s="5"/>
      <c r="L16" s="5"/>
      <c r="M16" s="5"/>
      <c r="N16" s="5"/>
      <c r="O16" s="5"/>
      <c r="P16" s="5"/>
      <c r="Q16" s="5"/>
      <c r="R16" s="5"/>
      <c r="S16" s="5"/>
      <c r="T16" s="5"/>
      <c r="U16" s="5"/>
    </row>
    <row r="17" spans="1:21" x14ac:dyDescent="0.2">
      <c r="A17" s="5"/>
      <c r="B17" s="5"/>
      <c r="C17" s="5"/>
      <c r="D17" s="5"/>
      <c r="E17" s="5"/>
      <c r="F17" s="5"/>
      <c r="G17" s="5"/>
      <c r="H17" s="5"/>
      <c r="I17" s="5"/>
      <c r="J17" s="5"/>
      <c r="K17" s="5"/>
      <c r="L17" s="5"/>
      <c r="M17" s="5"/>
      <c r="N17" s="5"/>
      <c r="O17" s="5"/>
      <c r="P17" s="5"/>
      <c r="Q17" s="5"/>
      <c r="R17" s="5"/>
      <c r="S17" s="5"/>
      <c r="T17" s="5"/>
      <c r="U17" s="5"/>
    </row>
    <row r="18" spans="1:21" x14ac:dyDescent="0.2">
      <c r="A18" s="5"/>
      <c r="B18" s="5"/>
      <c r="C18" s="5"/>
      <c r="D18" s="5"/>
      <c r="E18" s="5"/>
      <c r="F18" s="5"/>
      <c r="G18" s="5"/>
      <c r="H18" s="5"/>
      <c r="I18" s="5"/>
      <c r="J18" s="5"/>
      <c r="K18" s="5"/>
      <c r="L18" s="5"/>
      <c r="M18" s="5"/>
      <c r="N18" s="5"/>
      <c r="O18" s="5"/>
      <c r="P18" s="5"/>
      <c r="Q18" s="5"/>
      <c r="R18" s="5"/>
      <c r="S18" s="5"/>
      <c r="T18" s="5"/>
      <c r="U18" s="5"/>
    </row>
    <row r="19" spans="1:21" x14ac:dyDescent="0.2">
      <c r="A19" s="5"/>
      <c r="B19" s="5"/>
      <c r="C19" s="5"/>
      <c r="D19" s="5"/>
      <c r="E19" s="5"/>
      <c r="F19" s="5"/>
      <c r="G19" s="5"/>
      <c r="H19" s="5"/>
      <c r="I19" s="5"/>
      <c r="J19" s="5"/>
      <c r="K19" s="5"/>
      <c r="L19" s="5"/>
      <c r="M19" s="5"/>
      <c r="N19" s="5"/>
      <c r="O19" s="5"/>
      <c r="P19" s="5"/>
      <c r="Q19" s="5"/>
      <c r="R19" s="5"/>
      <c r="S19" s="5"/>
      <c r="T19" s="5"/>
      <c r="U19" s="5"/>
    </row>
    <row r="20" spans="1:21" x14ac:dyDescent="0.2">
      <c r="A20" s="5"/>
      <c r="B20" s="5"/>
      <c r="C20" s="5"/>
      <c r="D20" s="5"/>
      <c r="E20" s="5"/>
      <c r="F20" s="5"/>
      <c r="G20" s="5"/>
      <c r="H20" s="5"/>
      <c r="I20" s="5"/>
      <c r="J20" s="5"/>
      <c r="K20" s="5"/>
      <c r="L20" s="5"/>
      <c r="M20" s="5"/>
      <c r="N20" s="5"/>
      <c r="O20" s="5"/>
      <c r="P20" s="5"/>
      <c r="Q20" s="5"/>
      <c r="R20" s="5"/>
      <c r="S20" s="5"/>
      <c r="T20" s="5"/>
      <c r="U20" s="5"/>
    </row>
    <row r="21" spans="1:21" x14ac:dyDescent="0.2">
      <c r="A21" s="5"/>
      <c r="B21" s="5"/>
      <c r="C21" s="5"/>
      <c r="D21" s="5"/>
      <c r="E21" s="5"/>
      <c r="F21" s="5"/>
      <c r="G21" s="5"/>
      <c r="H21" s="5"/>
      <c r="I21" s="5"/>
      <c r="J21" s="5"/>
      <c r="K21" s="5"/>
      <c r="L21" s="5"/>
      <c r="M21" s="5"/>
      <c r="N21" s="5"/>
      <c r="O21" s="5"/>
      <c r="P21" s="5"/>
      <c r="Q21" s="5"/>
      <c r="R21" s="5"/>
      <c r="S21" s="5"/>
      <c r="T21" s="5"/>
      <c r="U21" s="5"/>
    </row>
    <row r="22" spans="1:21" x14ac:dyDescent="0.2">
      <c r="A22" s="5"/>
      <c r="B22" s="5"/>
      <c r="C22" s="5"/>
      <c r="D22" s="5"/>
      <c r="E22" s="5"/>
      <c r="F22" s="5"/>
      <c r="G22" s="5"/>
      <c r="H22" s="5"/>
      <c r="I22" s="5"/>
      <c r="J22" s="5"/>
      <c r="K22" s="5"/>
      <c r="L22" s="5"/>
      <c r="M22" s="5"/>
      <c r="N22" s="5"/>
      <c r="O22" s="5"/>
      <c r="P22" s="5"/>
      <c r="Q22" s="5"/>
      <c r="R22" s="5"/>
      <c r="S22" s="5"/>
      <c r="T22" s="5"/>
      <c r="U22" s="5"/>
    </row>
    <row r="23" spans="1:21" x14ac:dyDescent="0.2">
      <c r="A23" s="5"/>
      <c r="B23" s="5"/>
      <c r="C23" s="5"/>
      <c r="D23" s="5"/>
      <c r="E23" s="5"/>
      <c r="F23" s="5"/>
      <c r="G23" s="5"/>
      <c r="H23" s="5"/>
      <c r="I23" s="5"/>
      <c r="J23" s="5"/>
      <c r="K23" s="5"/>
      <c r="L23" s="5"/>
      <c r="M23" s="5"/>
      <c r="N23" s="5"/>
      <c r="O23" s="5"/>
      <c r="P23" s="5"/>
      <c r="Q23" s="5"/>
      <c r="R23" s="5"/>
      <c r="S23" s="5"/>
      <c r="T23" s="5"/>
      <c r="U23" s="5"/>
    </row>
    <row r="24" spans="1:21" x14ac:dyDescent="0.2">
      <c r="A24" s="5"/>
      <c r="B24" s="5"/>
      <c r="C24" s="5"/>
      <c r="D24" s="5"/>
      <c r="E24" s="5"/>
      <c r="F24" s="5"/>
      <c r="G24" s="5"/>
      <c r="H24" s="5"/>
      <c r="I24" s="5"/>
      <c r="J24" s="5"/>
      <c r="K24" s="5"/>
      <c r="L24" s="5"/>
      <c r="M24" s="5"/>
      <c r="N24" s="5"/>
      <c r="O24" s="5"/>
      <c r="P24" s="5"/>
      <c r="Q24" s="5"/>
      <c r="R24" s="5"/>
      <c r="S24" s="5"/>
      <c r="T24" s="5"/>
      <c r="U24" s="5"/>
    </row>
    <row r="25" spans="1:21" x14ac:dyDescent="0.2">
      <c r="A25" s="5"/>
      <c r="B25" s="5"/>
      <c r="C25" s="5"/>
      <c r="D25" s="5"/>
      <c r="E25" s="5"/>
      <c r="F25" s="5"/>
      <c r="G25" s="5"/>
      <c r="H25" s="5"/>
      <c r="I25" s="5"/>
      <c r="J25" s="5"/>
      <c r="K25" s="5"/>
      <c r="L25" s="5"/>
      <c r="M25" s="5"/>
      <c r="N25" s="5"/>
      <c r="O25" s="5"/>
      <c r="P25" s="5"/>
      <c r="Q25" s="5"/>
      <c r="R25" s="5"/>
      <c r="S25" s="5"/>
      <c r="T25" s="5"/>
      <c r="U25" s="5"/>
    </row>
    <row r="26" spans="1:21" x14ac:dyDescent="0.2">
      <c r="A26" s="5"/>
      <c r="B26" s="5"/>
      <c r="C26" s="5"/>
      <c r="D26" s="5"/>
      <c r="E26" s="5"/>
      <c r="F26" s="5"/>
      <c r="G26" s="5"/>
      <c r="H26" s="5"/>
      <c r="I26" s="5"/>
      <c r="J26" s="5"/>
      <c r="K26" s="5"/>
      <c r="L26" s="5"/>
      <c r="M26" s="5"/>
      <c r="N26" s="5"/>
      <c r="O26" s="5"/>
      <c r="P26" s="5"/>
      <c r="Q26" s="5"/>
      <c r="R26" s="5"/>
      <c r="S26" s="5"/>
      <c r="T26" s="5"/>
      <c r="U26" s="5"/>
    </row>
    <row r="27" spans="1:21" x14ac:dyDescent="0.2">
      <c r="A27" s="5"/>
      <c r="B27" s="5"/>
      <c r="C27" s="5"/>
      <c r="D27" s="5"/>
      <c r="E27" s="5"/>
      <c r="F27" s="5"/>
      <c r="G27" s="5"/>
      <c r="H27" s="5"/>
      <c r="I27" s="5"/>
      <c r="J27" s="5"/>
      <c r="K27" s="5"/>
      <c r="L27" s="5"/>
      <c r="M27" s="5"/>
      <c r="N27" s="5"/>
      <c r="O27" s="5"/>
      <c r="P27" s="5"/>
      <c r="Q27" s="5"/>
      <c r="R27" s="5"/>
      <c r="S27" s="5"/>
      <c r="T27" s="5"/>
      <c r="U27" s="5"/>
    </row>
    <row r="28" spans="1:21" x14ac:dyDescent="0.2">
      <c r="A28" s="5"/>
      <c r="B28" s="5"/>
      <c r="C28" s="5"/>
      <c r="D28" s="5"/>
      <c r="E28" s="5"/>
      <c r="F28" s="5"/>
      <c r="G28" s="5"/>
      <c r="H28" s="5"/>
      <c r="I28" s="5"/>
      <c r="J28" s="5"/>
      <c r="K28" s="5"/>
      <c r="L28" s="5"/>
      <c r="M28" s="5"/>
      <c r="N28" s="5"/>
      <c r="O28" s="5"/>
      <c r="P28" s="5"/>
      <c r="Q28" s="5"/>
      <c r="R28" s="5"/>
      <c r="S28" s="5"/>
      <c r="T28" s="5"/>
      <c r="U28" s="5"/>
    </row>
    <row r="29" spans="1:21" x14ac:dyDescent="0.2">
      <c r="A29" s="5"/>
      <c r="B29" s="5"/>
      <c r="C29" s="5"/>
      <c r="D29" s="5"/>
      <c r="E29" s="5"/>
      <c r="F29" s="5"/>
      <c r="G29" s="5"/>
      <c r="H29" s="5"/>
      <c r="I29" s="5"/>
      <c r="J29" s="5"/>
      <c r="K29" s="5"/>
      <c r="L29" s="5"/>
      <c r="M29" s="5"/>
      <c r="N29" s="5"/>
      <c r="O29" s="5"/>
      <c r="P29" s="5"/>
      <c r="Q29" s="5"/>
      <c r="R29" s="5"/>
      <c r="S29" s="5"/>
      <c r="T29" s="5"/>
      <c r="U29" s="5"/>
    </row>
    <row r="30" spans="1:21" s="4" customFormat="1" ht="21" x14ac:dyDescent="0.25">
      <c r="A30" s="3" t="s">
        <v>163</v>
      </c>
      <c r="B30" s="3"/>
    </row>
    <row r="32" spans="1:21" ht="174" customHeight="1" x14ac:dyDescent="0.2">
      <c r="A32" s="136" t="s">
        <v>164</v>
      </c>
      <c r="B32" s="137"/>
      <c r="C32" s="137"/>
      <c r="D32" s="137"/>
      <c r="E32" s="137"/>
      <c r="F32" s="137"/>
      <c r="G32" s="137"/>
      <c r="H32" s="137"/>
      <c r="I32" s="138"/>
      <c r="J32" s="11"/>
      <c r="K32" s="11"/>
      <c r="L32" s="11"/>
      <c r="M32" s="11"/>
      <c r="N32" s="11"/>
      <c r="O32" s="11"/>
      <c r="P32" s="11"/>
    </row>
    <row r="35" spans="1:8" ht="60" x14ac:dyDescent="0.25">
      <c r="A35" s="60" t="s">
        <v>8</v>
      </c>
      <c r="B35" s="6"/>
      <c r="C35" s="7" t="s">
        <v>9</v>
      </c>
      <c r="D35" s="8" t="s">
        <v>10</v>
      </c>
    </row>
    <row r="36" spans="1:8" x14ac:dyDescent="0.2">
      <c r="C36" s="9" t="s">
        <v>11</v>
      </c>
      <c r="D36" s="10">
        <v>1200000</v>
      </c>
      <c r="E36" s="14"/>
      <c r="F36" s="14"/>
      <c r="G36" s="14"/>
      <c r="H36" s="14"/>
    </row>
    <row r="37" spans="1:8" x14ac:dyDescent="0.2">
      <c r="C37" s="9" t="s">
        <v>12</v>
      </c>
      <c r="D37" s="10">
        <v>1080000</v>
      </c>
      <c r="E37" s="14"/>
      <c r="F37" s="14"/>
      <c r="G37" s="14"/>
      <c r="H37" s="14"/>
    </row>
  </sheetData>
  <mergeCells count="1">
    <mergeCell ref="A32:I3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10486-F21E-4474-B91C-5BCBCD2DCADA}">
  <sheetPr>
    <tabColor theme="4"/>
  </sheetPr>
  <dimension ref="A1:Q52"/>
  <sheetViews>
    <sheetView zoomScale="96" zoomScaleNormal="96" workbookViewId="0">
      <selection activeCell="D1" sqref="D1"/>
    </sheetView>
  </sheetViews>
  <sheetFormatPr baseColWidth="10" defaultColWidth="8.83203125" defaultRowHeight="15" x14ac:dyDescent="0.2"/>
  <cols>
    <col min="1" max="1" width="32.5" customWidth="1"/>
    <col min="2" max="2" width="5.6640625" customWidth="1"/>
    <col min="3" max="3" width="59.5" customWidth="1"/>
    <col min="4" max="4" width="67.6640625" customWidth="1"/>
    <col min="5" max="5" width="8" customWidth="1"/>
    <col min="6" max="6" width="9.1640625" customWidth="1"/>
    <col min="8" max="8" width="63.83203125" customWidth="1"/>
    <col min="9" max="9" width="13.5" customWidth="1"/>
    <col min="10" max="10" width="22.33203125" customWidth="1"/>
    <col min="11" max="11" width="9.5" customWidth="1"/>
    <col min="12" max="12" width="8.5" customWidth="1"/>
    <col min="13" max="13" width="24.5" customWidth="1"/>
    <col min="14" max="14" width="29.83203125" customWidth="1"/>
    <col min="15" max="15" width="24.5" customWidth="1"/>
    <col min="16" max="16" width="33.6640625" customWidth="1"/>
    <col min="17" max="17" width="25.33203125" customWidth="1"/>
    <col min="18" max="18" width="11.1640625" customWidth="1"/>
    <col min="19" max="19" width="10.1640625" customWidth="1"/>
    <col min="21" max="21" width="26.1640625" customWidth="1"/>
    <col min="22" max="22" width="19.83203125" customWidth="1"/>
    <col min="23" max="23" width="29.83203125" customWidth="1"/>
    <col min="24" max="24" width="26.6640625" customWidth="1"/>
  </cols>
  <sheetData>
    <row r="1" spans="1:17" s="1" customFormat="1" ht="66.75" customHeight="1" x14ac:dyDescent="0.2">
      <c r="D1" s="2" t="s">
        <v>0</v>
      </c>
    </row>
    <row r="2" spans="1:17" x14ac:dyDescent="0.2">
      <c r="A2" s="5"/>
      <c r="B2" s="5"/>
      <c r="C2" s="5"/>
      <c r="D2" s="5"/>
      <c r="E2" s="5"/>
      <c r="F2" s="5"/>
      <c r="G2" s="5"/>
      <c r="H2" s="5"/>
      <c r="I2" s="5"/>
      <c r="J2" s="5"/>
      <c r="K2" s="5"/>
      <c r="L2" s="5"/>
      <c r="M2" s="5"/>
      <c r="N2" s="5"/>
      <c r="O2" s="5"/>
      <c r="P2" s="5"/>
      <c r="Q2" s="5"/>
    </row>
    <row r="3" spans="1:17" x14ac:dyDescent="0.2">
      <c r="A3" s="5"/>
      <c r="B3" s="5"/>
      <c r="C3" s="5"/>
      <c r="D3" s="5"/>
      <c r="E3" s="5"/>
      <c r="F3" s="5"/>
      <c r="G3" s="5"/>
      <c r="H3" s="5"/>
      <c r="I3" s="5"/>
      <c r="J3" s="5"/>
      <c r="K3" s="5"/>
      <c r="L3" s="5"/>
      <c r="M3" s="5"/>
      <c r="N3" s="5"/>
      <c r="O3" s="5"/>
      <c r="P3" s="5"/>
      <c r="Q3" s="5"/>
    </row>
    <row r="4" spans="1:17" x14ac:dyDescent="0.2">
      <c r="A4" s="5"/>
      <c r="B4" s="5"/>
      <c r="C4" s="5"/>
      <c r="D4" s="5"/>
      <c r="E4" s="5"/>
      <c r="F4" s="5"/>
      <c r="G4" s="5"/>
      <c r="H4" s="5"/>
      <c r="I4" s="5"/>
      <c r="J4" s="5"/>
      <c r="K4" s="5"/>
      <c r="L4" s="5"/>
      <c r="M4" s="5"/>
      <c r="N4" s="5"/>
      <c r="O4" s="5"/>
      <c r="P4" s="5"/>
      <c r="Q4" s="5"/>
    </row>
    <row r="5" spans="1:17" x14ac:dyDescent="0.2">
      <c r="A5" s="5"/>
      <c r="B5" s="5"/>
      <c r="C5" s="5"/>
      <c r="D5" s="5"/>
      <c r="E5" s="5"/>
      <c r="F5" s="5"/>
      <c r="G5" s="5"/>
      <c r="H5" s="5"/>
      <c r="I5" s="5"/>
      <c r="J5" s="5"/>
      <c r="K5" s="5"/>
      <c r="L5" s="5"/>
      <c r="M5" s="5"/>
      <c r="N5" s="5"/>
      <c r="O5" s="5"/>
      <c r="P5" s="5"/>
      <c r="Q5" s="5"/>
    </row>
    <row r="6" spans="1:17" x14ac:dyDescent="0.2">
      <c r="A6" s="5"/>
      <c r="B6" s="5"/>
      <c r="C6" s="5"/>
      <c r="D6" s="5"/>
      <c r="E6" s="5"/>
      <c r="F6" s="5"/>
      <c r="G6" s="5"/>
      <c r="H6" s="5"/>
      <c r="I6" s="5"/>
      <c r="J6" s="5"/>
      <c r="K6" s="5"/>
      <c r="L6" s="5"/>
      <c r="M6" s="5"/>
      <c r="N6" s="5"/>
      <c r="O6" s="5"/>
      <c r="P6" s="5"/>
      <c r="Q6" s="5"/>
    </row>
    <row r="7" spans="1:17" x14ac:dyDescent="0.2">
      <c r="A7" s="5"/>
      <c r="B7" s="5"/>
      <c r="C7" s="5"/>
      <c r="D7" s="5"/>
      <c r="E7" s="5"/>
      <c r="F7" s="5"/>
      <c r="G7" s="5"/>
      <c r="H7" s="5"/>
      <c r="I7" s="5"/>
      <c r="J7" s="5"/>
      <c r="K7" s="5"/>
      <c r="L7" s="5"/>
      <c r="M7" s="5"/>
      <c r="N7" s="5"/>
      <c r="O7" s="5"/>
      <c r="P7" s="5"/>
      <c r="Q7" s="5"/>
    </row>
    <row r="8" spans="1:17" x14ac:dyDescent="0.2">
      <c r="A8" s="5"/>
      <c r="B8" s="5"/>
      <c r="C8" s="5"/>
      <c r="D8" s="5"/>
      <c r="E8" s="5"/>
      <c r="F8" s="5"/>
      <c r="G8" s="5"/>
      <c r="H8" s="5"/>
      <c r="I8" s="5"/>
      <c r="J8" s="5"/>
      <c r="K8" s="5"/>
      <c r="L8" s="5"/>
      <c r="M8" s="5"/>
      <c r="N8" s="5"/>
      <c r="O8" s="5"/>
      <c r="P8" s="5"/>
      <c r="Q8" s="5"/>
    </row>
    <row r="9" spans="1:17" x14ac:dyDescent="0.2">
      <c r="A9" s="5"/>
      <c r="B9" s="5"/>
      <c r="C9" s="5"/>
      <c r="D9" s="5"/>
      <c r="E9" s="5"/>
      <c r="F9" s="5"/>
      <c r="G9" s="5"/>
      <c r="H9" s="5"/>
      <c r="I9" s="5"/>
      <c r="J9" s="5"/>
      <c r="K9" s="5"/>
      <c r="L9" s="5"/>
      <c r="M9" s="5"/>
      <c r="N9" s="5"/>
      <c r="O9" s="5"/>
      <c r="P9" s="5"/>
      <c r="Q9" s="5"/>
    </row>
    <row r="10" spans="1:17" x14ac:dyDescent="0.2">
      <c r="A10" s="5"/>
      <c r="B10" s="5"/>
      <c r="C10" s="5"/>
      <c r="D10" s="5"/>
      <c r="E10" s="5"/>
      <c r="F10" s="5"/>
      <c r="G10" s="5"/>
      <c r="H10" s="5"/>
      <c r="I10" s="5"/>
      <c r="J10" s="5"/>
      <c r="K10" s="5"/>
      <c r="L10" s="5"/>
      <c r="M10" s="5"/>
      <c r="N10" s="5"/>
      <c r="O10" s="5"/>
      <c r="P10" s="5"/>
      <c r="Q10" s="5"/>
    </row>
    <row r="11" spans="1:17" x14ac:dyDescent="0.2">
      <c r="A11" s="5"/>
      <c r="B11" s="5"/>
      <c r="C11" s="5"/>
      <c r="D11" s="5"/>
      <c r="E11" s="5"/>
      <c r="F11" s="5"/>
      <c r="G11" s="5"/>
      <c r="H11" s="5"/>
      <c r="I11" s="5"/>
      <c r="J11" s="5"/>
      <c r="K11" s="5"/>
      <c r="L11" s="5"/>
      <c r="M11" s="5"/>
      <c r="N11" s="5"/>
      <c r="O11" s="5"/>
      <c r="P11" s="5"/>
      <c r="Q11" s="5"/>
    </row>
    <row r="12" spans="1:17" x14ac:dyDescent="0.2">
      <c r="A12" s="5"/>
      <c r="B12" s="5"/>
      <c r="C12" s="5"/>
      <c r="D12" s="5"/>
      <c r="E12" s="5"/>
      <c r="F12" s="5"/>
      <c r="G12" s="5"/>
      <c r="H12" s="5"/>
      <c r="I12" s="5"/>
      <c r="J12" s="5"/>
      <c r="K12" s="5"/>
      <c r="L12" s="5"/>
      <c r="M12" s="5"/>
      <c r="N12" s="5"/>
      <c r="O12" s="5"/>
      <c r="P12" s="5"/>
      <c r="Q12" s="5"/>
    </row>
    <row r="13" spans="1:17" x14ac:dyDescent="0.2">
      <c r="A13" s="5"/>
      <c r="B13" s="5"/>
      <c r="C13" s="5"/>
      <c r="D13" s="5"/>
      <c r="E13" s="5"/>
      <c r="F13" s="5"/>
      <c r="G13" s="5"/>
      <c r="H13" s="5"/>
      <c r="I13" s="5"/>
      <c r="J13" s="5"/>
      <c r="K13" s="5"/>
      <c r="L13" s="5"/>
      <c r="M13" s="5"/>
      <c r="N13" s="5"/>
      <c r="O13" s="5"/>
      <c r="P13" s="5"/>
      <c r="Q13" s="5"/>
    </row>
    <row r="14" spans="1:17" x14ac:dyDescent="0.2">
      <c r="A14" s="5"/>
      <c r="B14" s="5"/>
      <c r="C14" s="5"/>
      <c r="D14" s="5"/>
      <c r="E14" s="5"/>
      <c r="F14" s="5"/>
      <c r="G14" s="5"/>
      <c r="H14" s="5"/>
      <c r="I14" s="5"/>
      <c r="J14" s="5"/>
      <c r="K14" s="5"/>
      <c r="L14" s="5"/>
      <c r="M14" s="5"/>
      <c r="N14" s="5"/>
      <c r="O14" s="5"/>
      <c r="P14" s="5"/>
      <c r="Q14" s="5"/>
    </row>
    <row r="15" spans="1:17" x14ac:dyDescent="0.2">
      <c r="A15" s="5"/>
      <c r="B15" s="5"/>
      <c r="C15" s="5"/>
      <c r="D15" s="5"/>
      <c r="E15" s="5"/>
      <c r="F15" s="5"/>
      <c r="G15" s="5"/>
      <c r="H15" s="5"/>
      <c r="I15" s="5"/>
      <c r="J15" s="5"/>
      <c r="K15" s="5"/>
      <c r="L15" s="5"/>
      <c r="M15" s="5"/>
      <c r="N15" s="5"/>
      <c r="O15" s="5"/>
      <c r="P15" s="5"/>
      <c r="Q15" s="5"/>
    </row>
    <row r="16" spans="1:17" x14ac:dyDescent="0.2">
      <c r="A16" s="5"/>
      <c r="B16" s="5"/>
      <c r="C16" s="5"/>
      <c r="D16" s="5"/>
      <c r="E16" s="5"/>
      <c r="F16" s="5"/>
      <c r="G16" s="5"/>
      <c r="H16" s="5"/>
      <c r="I16" s="5"/>
      <c r="J16" s="5"/>
      <c r="K16" s="5"/>
      <c r="L16" s="5"/>
      <c r="M16" s="5"/>
      <c r="N16" s="5"/>
      <c r="O16" s="5"/>
      <c r="P16" s="5"/>
      <c r="Q16" s="5"/>
    </row>
    <row r="17" spans="1:17" x14ac:dyDescent="0.2">
      <c r="A17" s="5"/>
      <c r="B17" s="5"/>
      <c r="C17" s="5"/>
      <c r="D17" s="5"/>
      <c r="E17" s="5"/>
      <c r="F17" s="5"/>
      <c r="G17" s="5"/>
      <c r="H17" s="5"/>
      <c r="I17" s="5"/>
      <c r="J17" s="5"/>
      <c r="K17" s="5"/>
      <c r="L17" s="5"/>
      <c r="M17" s="5"/>
      <c r="N17" s="5"/>
      <c r="O17" s="5"/>
      <c r="P17" s="5"/>
      <c r="Q17" s="5"/>
    </row>
    <row r="18" spans="1:17" x14ac:dyDescent="0.2">
      <c r="A18" s="5"/>
      <c r="B18" s="5"/>
      <c r="C18" s="5"/>
      <c r="D18" s="5"/>
      <c r="E18" s="5"/>
      <c r="F18" s="5"/>
      <c r="G18" s="5"/>
      <c r="H18" s="5"/>
      <c r="I18" s="5"/>
      <c r="J18" s="5"/>
      <c r="K18" s="5"/>
      <c r="L18" s="5"/>
      <c r="M18" s="5"/>
      <c r="N18" s="5"/>
      <c r="O18" s="5"/>
      <c r="P18" s="5"/>
      <c r="Q18" s="5"/>
    </row>
    <row r="19" spans="1:17" x14ac:dyDescent="0.2">
      <c r="A19" s="5"/>
      <c r="B19" s="5"/>
      <c r="C19" s="5"/>
      <c r="D19" s="5"/>
      <c r="E19" s="5"/>
      <c r="F19" s="5"/>
      <c r="G19" s="5"/>
      <c r="H19" s="5"/>
      <c r="I19" s="5"/>
      <c r="J19" s="5"/>
      <c r="K19" s="5"/>
      <c r="L19" s="5"/>
      <c r="M19" s="5"/>
      <c r="N19" s="5"/>
      <c r="O19" s="5"/>
      <c r="P19" s="5"/>
      <c r="Q19" s="5"/>
    </row>
    <row r="20" spans="1:17" x14ac:dyDescent="0.2">
      <c r="A20" s="5"/>
      <c r="B20" s="5"/>
      <c r="C20" s="5"/>
      <c r="D20" s="5"/>
      <c r="E20" s="5"/>
      <c r="F20" s="5"/>
      <c r="G20" s="5"/>
      <c r="H20" s="5"/>
      <c r="I20" s="5"/>
      <c r="J20" s="5"/>
      <c r="K20" s="5"/>
      <c r="L20" s="5"/>
      <c r="M20" s="5"/>
      <c r="N20" s="5"/>
      <c r="O20" s="5"/>
      <c r="P20" s="5"/>
      <c r="Q20" s="5"/>
    </row>
    <row r="21" spans="1:17" x14ac:dyDescent="0.2">
      <c r="A21" s="5"/>
      <c r="B21" s="5"/>
      <c r="C21" s="5"/>
      <c r="D21" s="5"/>
      <c r="E21" s="5"/>
      <c r="F21" s="5"/>
      <c r="G21" s="5"/>
      <c r="H21" s="5"/>
      <c r="I21" s="5"/>
      <c r="J21" s="5"/>
      <c r="K21" s="5"/>
      <c r="L21" s="5"/>
      <c r="M21" s="5"/>
      <c r="N21" s="5"/>
      <c r="O21" s="5"/>
      <c r="P21" s="5"/>
      <c r="Q21" s="5"/>
    </row>
    <row r="22" spans="1:17" x14ac:dyDescent="0.2">
      <c r="A22" s="5"/>
      <c r="B22" s="5"/>
      <c r="C22" s="5"/>
      <c r="D22" s="5"/>
      <c r="E22" s="5"/>
      <c r="F22" s="5"/>
      <c r="G22" s="5"/>
      <c r="H22" s="5"/>
      <c r="I22" s="5"/>
      <c r="J22" s="5"/>
      <c r="K22" s="5"/>
      <c r="L22" s="5"/>
      <c r="M22" s="5"/>
      <c r="N22" s="5"/>
      <c r="O22" s="5"/>
      <c r="P22" s="5"/>
      <c r="Q22" s="5"/>
    </row>
    <row r="23" spans="1:17" x14ac:dyDescent="0.2">
      <c r="A23" s="5"/>
      <c r="B23" s="5"/>
      <c r="C23" s="5"/>
      <c r="D23" s="5"/>
      <c r="E23" s="5"/>
      <c r="F23" s="5"/>
      <c r="G23" s="5"/>
      <c r="H23" s="5"/>
      <c r="I23" s="5"/>
      <c r="J23" s="5"/>
      <c r="K23" s="5"/>
      <c r="L23" s="5"/>
      <c r="M23" s="5"/>
      <c r="N23" s="5"/>
      <c r="O23" s="5"/>
      <c r="P23" s="5"/>
      <c r="Q23" s="5"/>
    </row>
    <row r="24" spans="1:17" x14ac:dyDescent="0.2">
      <c r="A24" s="5"/>
      <c r="B24" s="5"/>
      <c r="C24" s="5"/>
      <c r="D24" s="5"/>
      <c r="E24" s="5"/>
      <c r="F24" s="5"/>
      <c r="G24" s="5"/>
      <c r="H24" s="5"/>
      <c r="I24" s="5"/>
      <c r="J24" s="5"/>
      <c r="K24" s="5"/>
      <c r="L24" s="5"/>
      <c r="M24" s="5"/>
      <c r="N24" s="5"/>
      <c r="O24" s="5"/>
      <c r="P24" s="5"/>
      <c r="Q24" s="5"/>
    </row>
    <row r="25" spans="1:17" x14ac:dyDescent="0.2">
      <c r="A25" s="5"/>
      <c r="B25" s="5"/>
      <c r="C25" s="5"/>
      <c r="D25" s="5"/>
      <c r="E25" s="5"/>
      <c r="F25" s="5"/>
      <c r="G25" s="5"/>
      <c r="H25" s="5"/>
      <c r="I25" s="5"/>
      <c r="J25" s="5"/>
      <c r="K25" s="5"/>
      <c r="L25" s="5"/>
      <c r="M25" s="5"/>
      <c r="N25" s="5"/>
      <c r="O25" s="5"/>
      <c r="P25" s="5"/>
      <c r="Q25" s="5"/>
    </row>
    <row r="26" spans="1:17" x14ac:dyDescent="0.2">
      <c r="A26" s="5"/>
      <c r="B26" s="5"/>
      <c r="C26" s="5"/>
      <c r="D26" s="5"/>
      <c r="E26" s="5"/>
      <c r="F26" s="5"/>
      <c r="G26" s="5"/>
      <c r="H26" s="5"/>
      <c r="I26" s="5"/>
      <c r="J26" s="5"/>
      <c r="K26" s="5"/>
      <c r="L26" s="5"/>
      <c r="M26" s="5"/>
      <c r="N26" s="5"/>
      <c r="O26" s="5"/>
      <c r="P26" s="5"/>
      <c r="Q26" s="5"/>
    </row>
    <row r="27" spans="1:17" x14ac:dyDescent="0.2">
      <c r="A27" s="5"/>
      <c r="B27" s="5"/>
      <c r="C27" s="5"/>
      <c r="D27" s="5"/>
      <c r="E27" s="5"/>
      <c r="F27" s="5"/>
      <c r="G27" s="5"/>
      <c r="H27" s="5"/>
      <c r="I27" s="5"/>
      <c r="J27" s="5"/>
      <c r="K27" s="5"/>
      <c r="L27" s="5"/>
      <c r="M27" s="5"/>
      <c r="N27" s="5"/>
      <c r="O27" s="5"/>
      <c r="P27" s="5"/>
      <c r="Q27" s="5"/>
    </row>
    <row r="28" spans="1:17" x14ac:dyDescent="0.2">
      <c r="A28" s="5"/>
      <c r="B28" s="5"/>
      <c r="C28" s="5"/>
      <c r="D28" s="5"/>
      <c r="E28" s="5"/>
      <c r="F28" s="5"/>
      <c r="G28" s="5"/>
      <c r="H28" s="5"/>
      <c r="I28" s="5"/>
      <c r="J28" s="5"/>
      <c r="K28" s="5"/>
      <c r="L28" s="5"/>
      <c r="M28" s="5"/>
      <c r="N28" s="5"/>
      <c r="O28" s="5"/>
      <c r="P28" s="5"/>
      <c r="Q28" s="5"/>
    </row>
    <row r="29" spans="1:17" x14ac:dyDescent="0.2">
      <c r="A29" s="5"/>
      <c r="B29" s="5"/>
      <c r="C29" s="5"/>
      <c r="D29" s="5"/>
      <c r="E29" s="5"/>
      <c r="F29" s="5"/>
      <c r="G29" s="5"/>
      <c r="H29" s="5"/>
      <c r="I29" s="5"/>
      <c r="J29" s="5"/>
      <c r="K29" s="5"/>
      <c r="L29" s="5"/>
      <c r="M29" s="5"/>
      <c r="N29" s="5"/>
      <c r="O29" s="5"/>
      <c r="P29" s="5"/>
      <c r="Q29" s="5"/>
    </row>
    <row r="30" spans="1:17" s="4" customFormat="1" ht="21" x14ac:dyDescent="0.25">
      <c r="A30" s="3" t="s">
        <v>269</v>
      </c>
      <c r="B30" s="3"/>
    </row>
    <row r="32" spans="1:17" ht="51" x14ac:dyDescent="0.2">
      <c r="A32" s="61" t="s">
        <v>13</v>
      </c>
      <c r="B32" s="64" t="s">
        <v>165</v>
      </c>
      <c r="C32" s="145" t="s">
        <v>50</v>
      </c>
      <c r="D32" s="145"/>
      <c r="E32" s="145"/>
      <c r="G32" s="64" t="s">
        <v>166</v>
      </c>
      <c r="H32" s="146" t="s">
        <v>51</v>
      </c>
      <c r="I32" s="147"/>
      <c r="J32" s="148"/>
      <c r="L32" s="64" t="s">
        <v>167</v>
      </c>
      <c r="M32" s="149" t="s">
        <v>60</v>
      </c>
      <c r="N32" s="150"/>
      <c r="O32" s="151"/>
    </row>
    <row r="34" spans="2:15" ht="36.75" customHeight="1" x14ac:dyDescent="0.2">
      <c r="B34" s="152" t="s">
        <v>14</v>
      </c>
      <c r="C34" s="152"/>
      <c r="D34" s="51" t="s">
        <v>39</v>
      </c>
      <c r="E34" s="12" t="s">
        <v>18</v>
      </c>
      <c r="H34" s="153" t="s">
        <v>79</v>
      </c>
      <c r="I34" s="155" t="s">
        <v>52</v>
      </c>
      <c r="J34" s="156"/>
      <c r="M34" s="142" t="s">
        <v>9</v>
      </c>
      <c r="N34" s="142" t="s">
        <v>61</v>
      </c>
      <c r="O34" s="142" t="s">
        <v>62</v>
      </c>
    </row>
    <row r="35" spans="2:15" ht="21" customHeight="1" x14ac:dyDescent="0.2">
      <c r="B35" s="144" t="s">
        <v>15</v>
      </c>
      <c r="C35" s="144"/>
      <c r="D35" s="144"/>
      <c r="E35" s="144"/>
      <c r="H35" s="154"/>
      <c r="I35" s="53" t="s">
        <v>53</v>
      </c>
      <c r="J35" s="53" t="s">
        <v>54</v>
      </c>
      <c r="M35" s="143"/>
      <c r="N35" s="143"/>
      <c r="O35" s="143"/>
    </row>
    <row r="36" spans="2:15" ht="63" customHeight="1" x14ac:dyDescent="0.2">
      <c r="B36" s="62" t="s">
        <v>22</v>
      </c>
      <c r="C36" s="63" t="s">
        <v>16</v>
      </c>
      <c r="D36" s="50" t="s">
        <v>40</v>
      </c>
      <c r="E36" s="17">
        <v>1</v>
      </c>
      <c r="H36" s="15" t="s">
        <v>55</v>
      </c>
      <c r="I36" s="19">
        <v>3.7499999999999999E-2</v>
      </c>
      <c r="J36" s="19">
        <v>3.7499999999999999E-2</v>
      </c>
      <c r="M36" s="65" t="s">
        <v>11</v>
      </c>
      <c r="N36" s="66">
        <f>'IP (8.2) STEP 1'!D36</f>
        <v>1200000</v>
      </c>
      <c r="O36" s="66">
        <f>N36-(I39*N36)</f>
        <v>1027800</v>
      </c>
    </row>
    <row r="37" spans="2:15" ht="101.25" customHeight="1" x14ac:dyDescent="0.2">
      <c r="B37" s="62" t="s">
        <v>23</v>
      </c>
      <c r="C37" s="63" t="s">
        <v>17</v>
      </c>
      <c r="D37" s="50" t="s">
        <v>58</v>
      </c>
      <c r="E37" s="17">
        <v>3</v>
      </c>
      <c r="H37" s="15" t="s">
        <v>56</v>
      </c>
      <c r="I37" s="19">
        <v>7.0000000000000007E-2</v>
      </c>
      <c r="J37" s="19">
        <v>0.1</v>
      </c>
      <c r="M37" s="16" t="s">
        <v>12</v>
      </c>
      <c r="N37" s="23">
        <f>'IP (8.2) STEP 1'!D37</f>
        <v>1080000</v>
      </c>
      <c r="O37" s="23">
        <f>N37-(J39*N37)</f>
        <v>892620</v>
      </c>
    </row>
    <row r="38" spans="2:15" ht="50" customHeight="1" x14ac:dyDescent="0.2">
      <c r="B38" s="62" t="s">
        <v>24</v>
      </c>
      <c r="C38" s="63" t="s">
        <v>19</v>
      </c>
      <c r="D38" s="52"/>
      <c r="E38" s="17" t="s">
        <v>41</v>
      </c>
      <c r="H38" s="15" t="s">
        <v>57</v>
      </c>
      <c r="I38" s="19">
        <v>3.5999999999999997E-2</v>
      </c>
      <c r="J38" s="19">
        <v>3.5999999999999997E-2</v>
      </c>
    </row>
    <row r="39" spans="2:15" ht="50" customHeight="1" x14ac:dyDescent="0.2">
      <c r="B39" s="62" t="s">
        <v>25</v>
      </c>
      <c r="C39" s="63" t="s">
        <v>20</v>
      </c>
      <c r="D39" s="52"/>
      <c r="E39" s="17" t="s">
        <v>41</v>
      </c>
      <c r="H39" s="20" t="s">
        <v>59</v>
      </c>
      <c r="I39" s="21">
        <f>SUM(I36:I38)</f>
        <v>0.14350000000000002</v>
      </c>
      <c r="J39" s="21">
        <f>SUM(J36:J38)</f>
        <v>0.17350000000000002</v>
      </c>
    </row>
    <row r="40" spans="2:15" ht="60.75" customHeight="1" x14ac:dyDescent="0.2">
      <c r="B40" s="62" t="s">
        <v>26</v>
      </c>
      <c r="C40" s="63" t="s">
        <v>21</v>
      </c>
      <c r="D40" s="52"/>
      <c r="E40" s="17" t="s">
        <v>41</v>
      </c>
    </row>
    <row r="41" spans="2:15" ht="22.5" customHeight="1" x14ac:dyDescent="0.2">
      <c r="B41" s="141" t="s">
        <v>27</v>
      </c>
      <c r="C41" s="141"/>
      <c r="D41" s="141"/>
      <c r="E41" s="141"/>
    </row>
    <row r="42" spans="2:15" ht="79.5" customHeight="1" x14ac:dyDescent="0.2">
      <c r="B42" s="62" t="s">
        <v>22</v>
      </c>
      <c r="C42" s="63" t="s">
        <v>28</v>
      </c>
      <c r="D42" s="50" t="s">
        <v>42</v>
      </c>
      <c r="E42" s="17">
        <v>3</v>
      </c>
    </row>
    <row r="43" spans="2:15" ht="22.5" customHeight="1" x14ac:dyDescent="0.2">
      <c r="B43" s="140" t="s">
        <v>29</v>
      </c>
      <c r="C43" s="140"/>
      <c r="D43" s="140"/>
      <c r="E43" s="140"/>
    </row>
    <row r="44" spans="2:15" ht="50" customHeight="1" x14ac:dyDescent="0.2">
      <c r="B44" s="62" t="s">
        <v>22</v>
      </c>
      <c r="C44" s="63" t="s">
        <v>30</v>
      </c>
      <c r="D44" s="50" t="s">
        <v>43</v>
      </c>
      <c r="E44" s="17">
        <v>1</v>
      </c>
    </row>
    <row r="45" spans="2:15" ht="69.75" customHeight="1" x14ac:dyDescent="0.2">
      <c r="B45" s="62" t="s">
        <v>23</v>
      </c>
      <c r="C45" s="63" t="s">
        <v>31</v>
      </c>
      <c r="D45" s="50" t="s">
        <v>44</v>
      </c>
      <c r="E45" s="17">
        <v>2</v>
      </c>
    </row>
    <row r="46" spans="2:15" ht="20.25" customHeight="1" x14ac:dyDescent="0.2">
      <c r="B46" s="140" t="s">
        <v>32</v>
      </c>
      <c r="C46" s="140"/>
      <c r="D46" s="140"/>
      <c r="E46" s="140"/>
    </row>
    <row r="47" spans="2:15" ht="67.5" customHeight="1" x14ac:dyDescent="0.2">
      <c r="B47" s="62" t="s">
        <v>22</v>
      </c>
      <c r="C47" s="63" t="s">
        <v>33</v>
      </c>
      <c r="D47" s="50" t="s">
        <v>45</v>
      </c>
      <c r="E47" s="17">
        <v>2</v>
      </c>
    </row>
    <row r="48" spans="2:15" ht="50" customHeight="1" x14ac:dyDescent="0.2">
      <c r="B48" s="62" t="s">
        <v>23</v>
      </c>
      <c r="C48" s="63" t="s">
        <v>34</v>
      </c>
      <c r="D48" s="50" t="s">
        <v>46</v>
      </c>
      <c r="E48" s="17">
        <v>1</v>
      </c>
    </row>
    <row r="49" spans="2:5" ht="45" customHeight="1" x14ac:dyDescent="0.2">
      <c r="B49" s="62" t="s">
        <v>24</v>
      </c>
      <c r="C49" s="63" t="s">
        <v>35</v>
      </c>
      <c r="D49" s="50" t="s">
        <v>47</v>
      </c>
      <c r="E49" s="17">
        <v>1</v>
      </c>
    </row>
    <row r="50" spans="2:5" ht="23.25" customHeight="1" x14ac:dyDescent="0.2">
      <c r="B50" s="139" t="s">
        <v>36</v>
      </c>
      <c r="C50" s="139"/>
      <c r="D50" s="139"/>
      <c r="E50" s="139"/>
    </row>
    <row r="51" spans="2:5" ht="103.5" customHeight="1" x14ac:dyDescent="0.2">
      <c r="B51" s="62" t="s">
        <v>22</v>
      </c>
      <c r="C51" s="63" t="s">
        <v>37</v>
      </c>
      <c r="D51" s="50" t="s">
        <v>48</v>
      </c>
      <c r="E51" s="17">
        <v>3</v>
      </c>
    </row>
    <row r="52" spans="2:5" ht="59.25" customHeight="1" x14ac:dyDescent="0.2">
      <c r="B52" s="62" t="s">
        <v>23</v>
      </c>
      <c r="C52" s="63" t="s">
        <v>38</v>
      </c>
      <c r="D52" s="50" t="s">
        <v>49</v>
      </c>
      <c r="E52" s="17">
        <v>1</v>
      </c>
    </row>
  </sheetData>
  <mergeCells count="14">
    <mergeCell ref="C32:E32"/>
    <mergeCell ref="H32:J32"/>
    <mergeCell ref="M32:O32"/>
    <mergeCell ref="B34:C34"/>
    <mergeCell ref="H34:H35"/>
    <mergeCell ref="I34:J34"/>
    <mergeCell ref="M34:M35"/>
    <mergeCell ref="N34:N35"/>
    <mergeCell ref="B50:E50"/>
    <mergeCell ref="B46:E46"/>
    <mergeCell ref="B41:E41"/>
    <mergeCell ref="B43:E43"/>
    <mergeCell ref="O34:O35"/>
    <mergeCell ref="B35:E3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EFE77-3C1C-49E9-8E68-F38B783857F3}">
  <sheetPr>
    <tabColor theme="4"/>
  </sheetPr>
  <dimension ref="A1:AE93"/>
  <sheetViews>
    <sheetView zoomScale="96" zoomScaleNormal="96" workbookViewId="0">
      <selection activeCell="A30" sqref="A30"/>
    </sheetView>
  </sheetViews>
  <sheetFormatPr baseColWidth="10" defaultColWidth="8.83203125" defaultRowHeight="15" x14ac:dyDescent="0.2"/>
  <cols>
    <col min="1" max="1" width="32.5" customWidth="1"/>
    <col min="2" max="2" width="5.6640625" customWidth="1"/>
    <col min="3" max="3" width="53" customWidth="1"/>
    <col min="4" max="4" width="17.5" customWidth="1"/>
    <col min="5" max="5" width="16.33203125" customWidth="1"/>
    <col min="6" max="6" width="16.6640625" customWidth="1"/>
    <col min="7" max="7" width="14.5" customWidth="1"/>
    <col min="8" max="8" width="10.5" customWidth="1"/>
    <col min="9" max="9" width="7.1640625" customWidth="1"/>
    <col min="10" max="10" width="63.83203125" customWidth="1"/>
    <col min="11" max="11" width="14.5" customWidth="1"/>
    <col min="12" max="12" width="15.5" customWidth="1"/>
    <col min="13" max="13" width="16.1640625" customWidth="1"/>
    <col min="14" max="14" width="18" customWidth="1"/>
    <col min="15" max="15" width="10.33203125" customWidth="1"/>
    <col min="16" max="16" width="6.33203125" customWidth="1"/>
    <col min="17" max="17" width="29.83203125" customWidth="1"/>
    <col min="18" max="18" width="23" customWidth="1"/>
    <col min="19" max="19" width="19.5" customWidth="1"/>
    <col min="20" max="20" width="15.5" customWidth="1"/>
    <col min="21" max="21" width="15.6640625" customWidth="1"/>
    <col min="22" max="22" width="10.1640625" customWidth="1"/>
    <col min="23" max="23" width="6.6640625" customWidth="1"/>
    <col min="24" max="24" width="26.1640625" customWidth="1"/>
    <col min="25" max="25" width="19.83203125" customWidth="1"/>
    <col min="26" max="26" width="29.83203125" customWidth="1"/>
    <col min="27" max="27" width="26.6640625" customWidth="1"/>
  </cols>
  <sheetData>
    <row r="1" spans="1:31" s="1" customFormat="1" ht="66.75" customHeight="1" x14ac:dyDescent="0.2">
      <c r="D1" s="2" t="s">
        <v>0</v>
      </c>
      <c r="E1" s="2"/>
      <c r="F1" s="2"/>
      <c r="G1" s="2"/>
      <c r="H1" s="2"/>
    </row>
    <row r="2" spans="1:31" x14ac:dyDescent="0.2">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row>
    <row r="3" spans="1:31"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row>
    <row r="4" spans="1:31"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row>
    <row r="5" spans="1:3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row>
    <row r="6" spans="1:3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row>
    <row r="7" spans="1:31" x14ac:dyDescent="0.2">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row>
    <row r="8" spans="1:31" x14ac:dyDescent="0.2">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row>
    <row r="9" spans="1:31" x14ac:dyDescent="0.2">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5"/>
    </row>
    <row r="10" spans="1:31" x14ac:dyDescent="0.2">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row>
    <row r="11" spans="1:31" x14ac:dyDescent="0.2">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row>
    <row r="12" spans="1:31" x14ac:dyDescent="0.2">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row>
    <row r="13" spans="1:31" x14ac:dyDescent="0.2">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row>
    <row r="14" spans="1:31" x14ac:dyDescent="0.2">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row>
    <row r="15" spans="1:31" x14ac:dyDescent="0.2">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row>
    <row r="16" spans="1:31"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row>
    <row r="17" spans="1:31" x14ac:dyDescent="0.2">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row>
    <row r="18" spans="1:31" x14ac:dyDescent="0.2">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row>
    <row r="19" spans="1:31" x14ac:dyDescent="0.2">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row>
    <row r="20" spans="1:31" x14ac:dyDescent="0.2">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row>
    <row r="21" spans="1:31" x14ac:dyDescent="0.2">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row>
    <row r="22" spans="1:3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row>
    <row r="23" spans="1:31" x14ac:dyDescent="0.2">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row>
    <row r="24" spans="1:3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row>
    <row r="25" spans="1:31" x14ac:dyDescent="0.2">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row>
    <row r="26" spans="1:31" x14ac:dyDescent="0.2">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row>
    <row r="27" spans="1:31" x14ac:dyDescent="0.2">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row>
    <row r="28" spans="1:31" x14ac:dyDescent="0.2">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row>
    <row r="29" spans="1:31" x14ac:dyDescent="0.2">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row>
    <row r="30" spans="1:31" s="4" customFormat="1" ht="21" x14ac:dyDescent="0.25">
      <c r="A30" s="3" t="s">
        <v>270</v>
      </c>
      <c r="B30" s="3"/>
    </row>
    <row r="32" spans="1:31" ht="50.25" customHeight="1" x14ac:dyDescent="0.2">
      <c r="A32" s="61" t="s">
        <v>63</v>
      </c>
      <c r="B32" s="64" t="s">
        <v>171</v>
      </c>
      <c r="C32" s="146" t="s">
        <v>64</v>
      </c>
      <c r="D32" s="147"/>
      <c r="E32" s="147"/>
      <c r="F32" s="147"/>
      <c r="G32" s="148"/>
      <c r="I32" s="64" t="s">
        <v>172</v>
      </c>
      <c r="J32" s="146" t="s">
        <v>101</v>
      </c>
      <c r="K32" s="147"/>
      <c r="L32" s="147"/>
      <c r="M32" s="147"/>
      <c r="N32" s="148"/>
      <c r="P32" s="64" t="s">
        <v>173</v>
      </c>
      <c r="Q32" s="161" t="s">
        <v>156</v>
      </c>
      <c r="R32" s="162"/>
      <c r="S32" s="162"/>
      <c r="T32" s="162"/>
      <c r="U32" s="163"/>
      <c r="W32" s="64" t="s">
        <v>174</v>
      </c>
      <c r="X32" s="146" t="s">
        <v>119</v>
      </c>
      <c r="Y32" s="147"/>
      <c r="Z32" s="147"/>
      <c r="AA32" s="148"/>
    </row>
    <row r="33" spans="3:27" x14ac:dyDescent="0.2">
      <c r="J33" s="18"/>
    </row>
    <row r="34" spans="3:27" ht="186.75" customHeight="1" x14ac:dyDescent="0.2">
      <c r="C34" s="191" t="s">
        <v>154</v>
      </c>
      <c r="D34" s="192"/>
      <c r="E34" s="192"/>
      <c r="F34" s="192"/>
      <c r="G34" s="193"/>
      <c r="J34" s="158" t="s">
        <v>122</v>
      </c>
      <c r="K34" s="159"/>
      <c r="L34" s="159"/>
      <c r="M34" s="159"/>
      <c r="N34" s="160"/>
      <c r="Q34" s="158" t="s">
        <v>155</v>
      </c>
      <c r="R34" s="159"/>
      <c r="S34" s="159"/>
      <c r="T34" s="159"/>
      <c r="U34" s="160"/>
      <c r="X34" s="191" t="s">
        <v>124</v>
      </c>
      <c r="Y34" s="192"/>
      <c r="Z34" s="192"/>
      <c r="AA34" s="193"/>
    </row>
    <row r="35" spans="3:27" ht="19.5" customHeight="1" x14ac:dyDescent="0.2">
      <c r="J35" s="18"/>
    </row>
    <row r="36" spans="3:27" ht="36.75" customHeight="1" x14ac:dyDescent="0.2">
      <c r="C36" s="173" t="s">
        <v>65</v>
      </c>
      <c r="D36" s="187" t="s">
        <v>66</v>
      </c>
      <c r="E36" s="188"/>
      <c r="F36" s="189"/>
      <c r="G36" s="173" t="s">
        <v>67</v>
      </c>
      <c r="J36" s="173" t="s">
        <v>108</v>
      </c>
      <c r="K36" s="187" t="s">
        <v>66</v>
      </c>
      <c r="L36" s="188"/>
      <c r="M36" s="189"/>
      <c r="N36" s="173" t="s">
        <v>67</v>
      </c>
      <c r="Q36" s="175"/>
      <c r="R36" s="175" t="s">
        <v>113</v>
      </c>
      <c r="S36" s="175" t="s">
        <v>114</v>
      </c>
      <c r="T36" s="177" t="s">
        <v>67</v>
      </c>
      <c r="X36" s="153" t="s">
        <v>9</v>
      </c>
      <c r="Y36" s="185" t="s">
        <v>61</v>
      </c>
      <c r="Z36" s="185" t="s">
        <v>125</v>
      </c>
      <c r="AA36" s="185" t="s">
        <v>119</v>
      </c>
    </row>
    <row r="37" spans="3:27" ht="19" x14ac:dyDescent="0.2">
      <c r="C37" s="174"/>
      <c r="D37" s="24" t="s">
        <v>68</v>
      </c>
      <c r="E37" s="25" t="s">
        <v>69</v>
      </c>
      <c r="F37" s="25" t="s">
        <v>70</v>
      </c>
      <c r="G37" s="174"/>
      <c r="J37" s="174"/>
      <c r="K37" s="24" t="s">
        <v>68</v>
      </c>
      <c r="L37" s="25" t="s">
        <v>69</v>
      </c>
      <c r="M37" s="25" t="s">
        <v>70</v>
      </c>
      <c r="N37" s="174"/>
      <c r="Q37" s="176"/>
      <c r="R37" s="176"/>
      <c r="S37" s="176"/>
      <c r="T37" s="178"/>
      <c r="X37" s="190"/>
      <c r="Y37" s="186"/>
      <c r="Z37" s="186"/>
      <c r="AA37" s="186"/>
    </row>
    <row r="38" spans="3:27" ht="18.75" customHeight="1" x14ac:dyDescent="0.2">
      <c r="C38" s="140" t="s">
        <v>71</v>
      </c>
      <c r="D38" s="140"/>
      <c r="E38" s="140"/>
      <c r="F38" s="140"/>
      <c r="G38" s="140"/>
      <c r="J38" s="140" t="s">
        <v>71</v>
      </c>
      <c r="K38" s="140"/>
      <c r="L38" s="140"/>
      <c r="M38" s="140"/>
      <c r="N38" s="140"/>
      <c r="Q38" s="9" t="s">
        <v>112</v>
      </c>
      <c r="R38" s="10">
        <f>0.35*R43</f>
        <v>359730</v>
      </c>
      <c r="S38" s="10">
        <f>R43-R38</f>
        <v>668070</v>
      </c>
      <c r="T38" s="10">
        <f>SUM(R38:S38)</f>
        <v>1027800</v>
      </c>
      <c r="X38" s="16" t="s">
        <v>11</v>
      </c>
      <c r="Y38" s="23">
        <f>'IP (8.2) STEP 1'!D36</f>
        <v>1200000</v>
      </c>
      <c r="Z38" s="23">
        <f>'IP (8.2) STEP 2'!$O$36</f>
        <v>1027800</v>
      </c>
      <c r="AA38" s="23">
        <f>T52</f>
        <v>940950.9</v>
      </c>
    </row>
    <row r="39" spans="3:27" x14ac:dyDescent="0.2">
      <c r="C39" s="9" t="s">
        <v>72</v>
      </c>
      <c r="D39" s="31">
        <v>-30</v>
      </c>
      <c r="E39" s="31">
        <v>-30</v>
      </c>
      <c r="F39" s="31">
        <v>-30</v>
      </c>
      <c r="G39" s="31"/>
      <c r="J39" s="9" t="s">
        <v>72</v>
      </c>
      <c r="K39" s="31">
        <v>-50</v>
      </c>
      <c r="L39" s="31">
        <v>-35</v>
      </c>
      <c r="M39" s="31">
        <v>-35</v>
      </c>
      <c r="N39" s="31"/>
      <c r="Q39" s="9" t="s">
        <v>12</v>
      </c>
      <c r="R39" s="10">
        <f>0.35*R44</f>
        <v>312417</v>
      </c>
      <c r="S39" s="10">
        <f>R44-R39</f>
        <v>580203</v>
      </c>
      <c r="T39" s="10">
        <f>SUM(R39:S39)</f>
        <v>892620</v>
      </c>
      <c r="X39" s="16" t="s">
        <v>12</v>
      </c>
      <c r="Y39" s="23">
        <f>'IP (8.2) STEP 1'!D37</f>
        <v>1080000</v>
      </c>
      <c r="Z39" s="23">
        <f>'IP (8.2) STEP 2'!$O$37</f>
        <v>892620</v>
      </c>
      <c r="AA39" s="23">
        <f>T53</f>
        <v>817193.61</v>
      </c>
    </row>
    <row r="40" spans="3:27" x14ac:dyDescent="0.2">
      <c r="C40" s="9" t="s">
        <v>73</v>
      </c>
      <c r="D40" s="31">
        <v>-15</v>
      </c>
      <c r="E40" s="31">
        <v>-15</v>
      </c>
      <c r="F40" s="31">
        <v>-15</v>
      </c>
      <c r="G40" s="31"/>
      <c r="J40" s="9" t="s">
        <v>73</v>
      </c>
      <c r="K40" s="31">
        <v>-183</v>
      </c>
      <c r="L40" s="31">
        <v>-20</v>
      </c>
      <c r="M40" s="31">
        <v>-20</v>
      </c>
      <c r="N40" s="31"/>
      <c r="Q40" s="9" t="s">
        <v>117</v>
      </c>
      <c r="R40" s="9">
        <v>100</v>
      </c>
      <c r="S40" s="9">
        <v>75</v>
      </c>
      <c r="T40" s="9"/>
      <c r="Y40" s="67" t="s">
        <v>169</v>
      </c>
      <c r="Z40" s="67" t="s">
        <v>170</v>
      </c>
    </row>
    <row r="41" spans="3:27" x14ac:dyDescent="0.2">
      <c r="C41" s="9" t="s">
        <v>74</v>
      </c>
      <c r="D41" s="31">
        <v>-20</v>
      </c>
      <c r="E41" s="31">
        <v>-20</v>
      </c>
      <c r="F41" s="31">
        <v>-20</v>
      </c>
      <c r="G41" s="31"/>
      <c r="J41" s="9" t="s">
        <v>74</v>
      </c>
      <c r="K41" s="31">
        <v>-20</v>
      </c>
      <c r="L41" s="31">
        <v>-20</v>
      </c>
      <c r="M41" s="31">
        <v>-20</v>
      </c>
      <c r="N41" s="31"/>
      <c r="Q41" s="42" t="s">
        <v>118</v>
      </c>
      <c r="R41" s="43">
        <f>(R38*R40)*5</f>
        <v>179865000</v>
      </c>
      <c r="S41" s="43">
        <f>(S38*S40)*5</f>
        <v>250526250</v>
      </c>
      <c r="T41" s="43">
        <f>SUM(R41:S41)</f>
        <v>430391250</v>
      </c>
    </row>
    <row r="42" spans="3:27" ht="15.75" customHeight="1" x14ac:dyDescent="0.2">
      <c r="C42" s="32" t="s">
        <v>75</v>
      </c>
      <c r="D42" s="33">
        <f>SUM(D39:D41)</f>
        <v>-65</v>
      </c>
      <c r="E42" s="33">
        <f t="shared" ref="E42:F42" si="0">SUM(E39:E41)</f>
        <v>-65</v>
      </c>
      <c r="F42" s="33">
        <f t="shared" si="0"/>
        <v>-65</v>
      </c>
      <c r="G42" s="33"/>
      <c r="J42" s="32" t="s">
        <v>75</v>
      </c>
      <c r="K42" s="33">
        <f>SUM(K39:K41)</f>
        <v>-253</v>
      </c>
      <c r="L42" s="33">
        <f t="shared" ref="L42:M42" si="1">SUM(L39:L41)</f>
        <v>-75</v>
      </c>
      <c r="M42" s="33">
        <f t="shared" si="1"/>
        <v>-75</v>
      </c>
      <c r="N42" s="33"/>
    </row>
    <row r="43" spans="3:27" x14ac:dyDescent="0.2">
      <c r="D43" s="26"/>
      <c r="E43" s="26"/>
      <c r="F43" s="26"/>
      <c r="G43" s="26"/>
      <c r="K43" s="26"/>
      <c r="L43" s="26"/>
      <c r="M43" s="26"/>
      <c r="N43" s="26"/>
      <c r="Q43" s="40" t="s">
        <v>116</v>
      </c>
      <c r="R43" s="41">
        <f>'IP (8.2) STEP 2'!$O$36</f>
        <v>1027800</v>
      </c>
      <c r="S43" t="s">
        <v>168</v>
      </c>
      <c r="T43" s="22"/>
    </row>
    <row r="44" spans="3:27" ht="17" x14ac:dyDescent="0.2">
      <c r="C44" s="140" t="s">
        <v>76</v>
      </c>
      <c r="D44" s="140"/>
      <c r="E44" s="140"/>
      <c r="F44" s="140"/>
      <c r="G44" s="140"/>
      <c r="J44" s="140" t="s">
        <v>76</v>
      </c>
      <c r="K44" s="140"/>
      <c r="L44" s="140"/>
      <c r="M44" s="140"/>
      <c r="N44" s="140"/>
      <c r="Q44" s="40" t="s">
        <v>115</v>
      </c>
      <c r="R44" s="41">
        <f>'IP (8.2) STEP 2'!$O$37</f>
        <v>892620</v>
      </c>
      <c r="S44" t="s">
        <v>168</v>
      </c>
    </row>
    <row r="45" spans="3:27" x14ac:dyDescent="0.2">
      <c r="C45" s="9" t="s">
        <v>77</v>
      </c>
      <c r="D45" s="31">
        <v>550</v>
      </c>
      <c r="E45" s="31">
        <v>550</v>
      </c>
      <c r="F45" s="31">
        <v>550</v>
      </c>
      <c r="G45" s="31"/>
      <c r="J45" s="9" t="s">
        <v>77</v>
      </c>
      <c r="K45" s="31">
        <v>550</v>
      </c>
      <c r="L45" s="31">
        <f>(K45+(K45*L48))</f>
        <v>577.5</v>
      </c>
      <c r="M45" s="31">
        <f>L45</f>
        <v>577.5</v>
      </c>
      <c r="N45" s="31"/>
    </row>
    <row r="46" spans="3:27" x14ac:dyDescent="0.2">
      <c r="D46" s="26"/>
      <c r="E46" s="26"/>
      <c r="F46" s="26"/>
      <c r="G46" s="26"/>
      <c r="J46" s="38" t="s">
        <v>102</v>
      </c>
      <c r="K46" s="31">
        <v>75</v>
      </c>
      <c r="L46" s="31">
        <v>75</v>
      </c>
      <c r="M46" s="31">
        <v>0</v>
      </c>
      <c r="N46" s="31"/>
      <c r="Q46" s="164" t="s">
        <v>123</v>
      </c>
      <c r="R46" s="165"/>
      <c r="S46" s="165"/>
      <c r="T46" s="165"/>
      <c r="U46" s="166"/>
    </row>
    <row r="47" spans="3:27" ht="35.25" customHeight="1" x14ac:dyDescent="0.2">
      <c r="C47" s="34" t="s">
        <v>111</v>
      </c>
      <c r="D47" s="35">
        <f>SUM(D45,D42)</f>
        <v>485</v>
      </c>
      <c r="E47" s="35">
        <f t="shared" ref="E47:F47" si="2">SUM(E45,E42)</f>
        <v>485</v>
      </c>
      <c r="F47" s="35">
        <f t="shared" si="2"/>
        <v>485</v>
      </c>
      <c r="G47" s="35">
        <f>(D47*2)+(E47*3)+(F47*10)</f>
        <v>7275</v>
      </c>
      <c r="J47" s="32" t="s">
        <v>103</v>
      </c>
      <c r="K47" s="33">
        <f>SUM(K45:K46)</f>
        <v>625</v>
      </c>
      <c r="L47" s="33">
        <f t="shared" ref="L47:M47" si="3">SUM(L45:L46)</f>
        <v>652.5</v>
      </c>
      <c r="M47" s="33">
        <f t="shared" si="3"/>
        <v>577.5</v>
      </c>
      <c r="N47" s="33"/>
      <c r="Q47" s="167"/>
      <c r="R47" s="168"/>
      <c r="S47" s="168"/>
      <c r="T47" s="168"/>
      <c r="U47" s="169"/>
    </row>
    <row r="48" spans="3:27" ht="17" x14ac:dyDescent="0.2">
      <c r="C48" s="36" t="s">
        <v>78</v>
      </c>
      <c r="D48" s="37" t="s">
        <v>80</v>
      </c>
      <c r="E48" s="37" t="s">
        <v>81</v>
      </c>
      <c r="F48" s="37" t="s">
        <v>82</v>
      </c>
      <c r="G48" s="33">
        <f>SUM(D50:D64)</f>
        <v>3261.3706725114921</v>
      </c>
      <c r="J48" s="59" t="s">
        <v>159</v>
      </c>
      <c r="K48" s="58"/>
      <c r="L48" s="29">
        <v>0.05</v>
      </c>
      <c r="M48" s="26"/>
      <c r="N48" s="26"/>
      <c r="Q48" s="170"/>
      <c r="R48" s="171"/>
      <c r="S48" s="171"/>
      <c r="T48" s="171"/>
      <c r="U48" s="172"/>
    </row>
    <row r="49" spans="3:21" ht="23.25" customHeight="1" x14ac:dyDescent="0.2">
      <c r="C49" s="28" t="s">
        <v>158</v>
      </c>
      <c r="D49" s="29">
        <v>0.15</v>
      </c>
      <c r="E49" s="39" t="s">
        <v>109</v>
      </c>
      <c r="K49" s="26"/>
      <c r="L49" s="26"/>
      <c r="M49" s="26"/>
      <c r="N49" s="26"/>
    </row>
    <row r="50" spans="3:21" ht="17.25" customHeight="1" x14ac:dyDescent="0.2">
      <c r="C50" s="28" t="s">
        <v>83</v>
      </c>
      <c r="D50" s="30">
        <f>$D$47/((1+$D$49)^F50)</f>
        <v>485</v>
      </c>
      <c r="E50" s="157" t="s">
        <v>98</v>
      </c>
      <c r="F50" s="30">
        <v>0</v>
      </c>
      <c r="G50" s="47"/>
      <c r="H50" s="47"/>
      <c r="J50" s="34" t="s">
        <v>110</v>
      </c>
      <c r="K50" s="35">
        <f>SUM(K47,K42)</f>
        <v>372</v>
      </c>
      <c r="L50" s="35">
        <f>SUM(L47,L42)</f>
        <v>577.5</v>
      </c>
      <c r="M50" s="35">
        <f t="shared" ref="M50" si="4">SUM(M47,M42)</f>
        <v>502.5</v>
      </c>
      <c r="N50" s="35">
        <f>(K50*2)+(L50*3)+(M50*10)</f>
        <v>7501.5</v>
      </c>
      <c r="Q50" s="175"/>
      <c r="R50" s="175" t="s">
        <v>113</v>
      </c>
      <c r="S50" s="175" t="s">
        <v>114</v>
      </c>
      <c r="T50" s="177" t="s">
        <v>67</v>
      </c>
    </row>
    <row r="51" spans="3:21" ht="35.25" customHeight="1" x14ac:dyDescent="0.2">
      <c r="C51" s="28" t="s">
        <v>84</v>
      </c>
      <c r="D51" s="30">
        <f t="shared" ref="D51:D64" si="5">$D$47/((1+$D$49)^F51)</f>
        <v>421.73913043478262</v>
      </c>
      <c r="E51" s="157"/>
      <c r="F51" s="30">
        <v>1</v>
      </c>
      <c r="G51" s="47"/>
      <c r="H51" s="47"/>
      <c r="I51" s="49"/>
      <c r="J51" s="36" t="s">
        <v>107</v>
      </c>
      <c r="K51" s="37" t="s">
        <v>104</v>
      </c>
      <c r="L51" s="37" t="s">
        <v>105</v>
      </c>
      <c r="M51" s="37" t="s">
        <v>106</v>
      </c>
      <c r="N51" s="33">
        <f>SUM(K53:K67)</f>
        <v>3283.9767207760137</v>
      </c>
      <c r="Q51" s="176"/>
      <c r="R51" s="176"/>
      <c r="S51" s="176"/>
      <c r="T51" s="178"/>
    </row>
    <row r="52" spans="3:21" ht="15" customHeight="1" x14ac:dyDescent="0.2">
      <c r="C52" s="28" t="s">
        <v>85</v>
      </c>
      <c r="D52" s="30">
        <f t="shared" si="5"/>
        <v>366.72967863894144</v>
      </c>
      <c r="E52" s="157" t="s">
        <v>99</v>
      </c>
      <c r="F52" s="30">
        <v>2</v>
      </c>
      <c r="G52" s="47"/>
      <c r="H52" s="47"/>
      <c r="J52" s="28" t="s">
        <v>158</v>
      </c>
      <c r="K52" s="29">
        <v>0.15</v>
      </c>
      <c r="O52" s="48"/>
      <c r="P52" s="48"/>
      <c r="Q52" s="9" t="s">
        <v>112</v>
      </c>
      <c r="R52" s="10">
        <f>R38</f>
        <v>359730</v>
      </c>
      <c r="S52" s="10">
        <f>S38-(0.13*S38)</f>
        <v>581220.9</v>
      </c>
      <c r="T52" s="10">
        <f>SUM(R52:S52)</f>
        <v>940950.9</v>
      </c>
    </row>
    <row r="53" spans="3:21" x14ac:dyDescent="0.2">
      <c r="C53" s="28" t="s">
        <v>86</v>
      </c>
      <c r="D53" s="30">
        <f t="shared" si="5"/>
        <v>318.89537272951435</v>
      </c>
      <c r="E53" s="157"/>
      <c r="F53" s="30">
        <v>3</v>
      </c>
      <c r="G53" s="47"/>
      <c r="H53" s="47"/>
      <c r="J53" s="28" t="s">
        <v>83</v>
      </c>
      <c r="K53" s="30">
        <f>$K$50/((1+$K$52)^M53)</f>
        <v>372</v>
      </c>
      <c r="L53" s="157" t="s">
        <v>98</v>
      </c>
      <c r="M53" s="30">
        <v>0</v>
      </c>
      <c r="N53" s="48"/>
      <c r="O53" s="48"/>
      <c r="P53" s="48"/>
      <c r="Q53" s="9" t="s">
        <v>12</v>
      </c>
      <c r="R53" s="10">
        <f>R39</f>
        <v>312417</v>
      </c>
      <c r="S53" s="10">
        <f>S39-(0.13*S39)</f>
        <v>504776.61</v>
      </c>
      <c r="T53" s="10">
        <f>SUM(R53:S53)</f>
        <v>817193.61</v>
      </c>
    </row>
    <row r="54" spans="3:21" x14ac:dyDescent="0.2">
      <c r="C54" s="28" t="s">
        <v>87</v>
      </c>
      <c r="D54" s="30">
        <f t="shared" si="5"/>
        <v>277.30032411262118</v>
      </c>
      <c r="E54" s="157"/>
      <c r="F54" s="30">
        <v>4</v>
      </c>
      <c r="G54" s="47"/>
      <c r="H54" s="47"/>
      <c r="J54" s="28" t="s">
        <v>84</v>
      </c>
      <c r="K54" s="30">
        <f>$K$50/((1+$K$52)^M54)</f>
        <v>323.47826086956525</v>
      </c>
      <c r="L54" s="157"/>
      <c r="M54" s="30">
        <v>1</v>
      </c>
      <c r="N54" s="48"/>
      <c r="O54" s="48"/>
      <c r="P54" s="48"/>
      <c r="Q54" s="9" t="s">
        <v>117</v>
      </c>
      <c r="R54" s="9">
        <v>100</v>
      </c>
      <c r="S54" s="9">
        <v>75</v>
      </c>
      <c r="T54" s="9"/>
    </row>
    <row r="55" spans="3:21" x14ac:dyDescent="0.2">
      <c r="C55" s="28" t="s">
        <v>88</v>
      </c>
      <c r="D55" s="30">
        <f t="shared" si="5"/>
        <v>241.13071661967061</v>
      </c>
      <c r="E55" s="157" t="s">
        <v>100</v>
      </c>
      <c r="F55" s="30">
        <v>5</v>
      </c>
      <c r="G55" s="47"/>
      <c r="H55" s="47"/>
      <c r="J55" s="28" t="s">
        <v>85</v>
      </c>
      <c r="K55" s="30">
        <f>$L$50/((1+$K$52)^M55)</f>
        <v>436.6729678638942</v>
      </c>
      <c r="L55" s="157" t="s">
        <v>99</v>
      </c>
      <c r="M55" s="30">
        <v>2</v>
      </c>
      <c r="N55" s="48"/>
      <c r="O55" s="48"/>
      <c r="P55" s="48"/>
      <c r="Q55" s="42" t="s">
        <v>118</v>
      </c>
      <c r="R55" s="43">
        <f>(R52*R54)*5</f>
        <v>179865000</v>
      </c>
      <c r="S55" s="43">
        <f>(S52*S54)*5</f>
        <v>217957837.5</v>
      </c>
      <c r="T55" s="43">
        <f>SUM(R55:S55)</f>
        <v>397822837.5</v>
      </c>
    </row>
    <row r="56" spans="3:21" x14ac:dyDescent="0.2">
      <c r="C56" s="28" t="s">
        <v>89</v>
      </c>
      <c r="D56" s="30">
        <f t="shared" si="5"/>
        <v>209.67888401710488</v>
      </c>
      <c r="E56" s="157"/>
      <c r="F56" s="30">
        <v>6</v>
      </c>
      <c r="H56" s="46"/>
      <c r="J56" s="28" t="s">
        <v>86</v>
      </c>
      <c r="K56" s="30">
        <f>$L$50/((1+$K$52)^M56)</f>
        <v>379.71562422947329</v>
      </c>
      <c r="L56" s="157"/>
      <c r="M56" s="30">
        <v>3</v>
      </c>
      <c r="N56" s="48"/>
      <c r="O56" s="48"/>
      <c r="P56" s="48"/>
    </row>
    <row r="57" spans="3:21" x14ac:dyDescent="0.2">
      <c r="C57" s="28" t="s">
        <v>90</v>
      </c>
      <c r="D57" s="30">
        <f t="shared" si="5"/>
        <v>182.32946436269995</v>
      </c>
      <c r="E57" s="157"/>
      <c r="F57" s="30">
        <v>7</v>
      </c>
      <c r="G57" s="46"/>
      <c r="H57" s="46"/>
      <c r="J57" s="28" t="s">
        <v>87</v>
      </c>
      <c r="K57" s="30">
        <f>$L$50/((1+$K$52)^M57)</f>
        <v>330.18749932997679</v>
      </c>
      <c r="L57" s="157"/>
      <c r="M57" s="30">
        <v>4</v>
      </c>
      <c r="N57" s="48"/>
      <c r="O57" s="48"/>
      <c r="P57" s="48"/>
      <c r="Q57" s="182" t="s">
        <v>157</v>
      </c>
      <c r="R57" s="183"/>
      <c r="S57" s="183"/>
      <c r="T57" s="183"/>
      <c r="U57" s="184"/>
    </row>
    <row r="58" spans="3:21" x14ac:dyDescent="0.2">
      <c r="C58" s="28" t="s">
        <v>91</v>
      </c>
      <c r="D58" s="30">
        <f t="shared" si="5"/>
        <v>158.54736031539127</v>
      </c>
      <c r="E58" s="157"/>
      <c r="F58" s="30">
        <v>8</v>
      </c>
      <c r="G58" s="46"/>
      <c r="H58" s="46"/>
      <c r="J58" s="28" t="s">
        <v>88</v>
      </c>
      <c r="K58" s="30">
        <f t="shared" ref="K58:K67" si="6">$M$50/((1+$K$52)^M58)</f>
        <v>249.83130948739066</v>
      </c>
      <c r="L58" s="157" t="s">
        <v>100</v>
      </c>
      <c r="M58" s="30">
        <v>5</v>
      </c>
      <c r="N58" s="48"/>
    </row>
    <row r="59" spans="3:21" ht="15" customHeight="1" x14ac:dyDescent="0.2">
      <c r="C59" s="28" t="s">
        <v>92</v>
      </c>
      <c r="D59" s="30">
        <f t="shared" si="5"/>
        <v>137.86726983947068</v>
      </c>
      <c r="E59" s="157"/>
      <c r="F59" s="30">
        <v>9</v>
      </c>
      <c r="G59" s="46"/>
      <c r="H59" s="46"/>
      <c r="J59" s="28" t="s">
        <v>89</v>
      </c>
      <c r="K59" s="30">
        <f t="shared" si="6"/>
        <v>217.24461694555711</v>
      </c>
      <c r="L59" s="157"/>
      <c r="M59" s="30">
        <v>6</v>
      </c>
      <c r="N59" s="45"/>
      <c r="O59" s="47"/>
      <c r="P59" s="47"/>
      <c r="Q59" s="173" t="s">
        <v>108</v>
      </c>
      <c r="R59" s="179" t="s">
        <v>66</v>
      </c>
      <c r="S59" s="180"/>
      <c r="T59" s="181"/>
      <c r="U59" s="173" t="s">
        <v>67</v>
      </c>
    </row>
    <row r="60" spans="3:21" ht="19" x14ac:dyDescent="0.2">
      <c r="C60" s="28" t="s">
        <v>93</v>
      </c>
      <c r="D60" s="30">
        <f t="shared" si="5"/>
        <v>119.88458246910494</v>
      </c>
      <c r="E60" s="157"/>
      <c r="F60" s="30">
        <v>10</v>
      </c>
      <c r="G60" s="44"/>
      <c r="J60" s="28" t="s">
        <v>90</v>
      </c>
      <c r="K60" s="30">
        <f t="shared" si="6"/>
        <v>188.90836256135407</v>
      </c>
      <c r="L60" s="157"/>
      <c r="M60" s="30">
        <v>7</v>
      </c>
      <c r="N60" s="47"/>
      <c r="O60" s="47"/>
      <c r="P60" s="47"/>
      <c r="Q60" s="174"/>
      <c r="R60" s="24" t="s">
        <v>68</v>
      </c>
      <c r="S60" s="25" t="s">
        <v>69</v>
      </c>
      <c r="T60" s="25" t="s">
        <v>70</v>
      </c>
      <c r="U60" s="174"/>
    </row>
    <row r="61" spans="3:21" ht="17" x14ac:dyDescent="0.2">
      <c r="C61" s="28" t="s">
        <v>94</v>
      </c>
      <c r="D61" s="30">
        <f t="shared" si="5"/>
        <v>104.247463016613</v>
      </c>
      <c r="E61" s="157"/>
      <c r="F61" s="30">
        <v>11</v>
      </c>
      <c r="G61" s="44"/>
      <c r="J61" s="28" t="s">
        <v>91</v>
      </c>
      <c r="K61" s="30">
        <f t="shared" si="6"/>
        <v>164.26814135769919</v>
      </c>
      <c r="L61" s="157"/>
      <c r="M61" s="30">
        <v>8</v>
      </c>
      <c r="N61" s="47"/>
      <c r="Q61" s="140" t="s">
        <v>71</v>
      </c>
      <c r="R61" s="140"/>
      <c r="S61" s="140"/>
      <c r="T61" s="140"/>
      <c r="U61" s="140"/>
    </row>
    <row r="62" spans="3:21" x14ac:dyDescent="0.2">
      <c r="C62" s="28" t="s">
        <v>95</v>
      </c>
      <c r="D62" s="30">
        <f t="shared" si="5"/>
        <v>90.649967840533066</v>
      </c>
      <c r="E62" s="157"/>
      <c r="F62" s="30">
        <v>12</v>
      </c>
      <c r="G62" s="44"/>
      <c r="J62" s="28" t="s">
        <v>92</v>
      </c>
      <c r="K62" s="30">
        <f t="shared" si="6"/>
        <v>142.84186205017323</v>
      </c>
      <c r="L62" s="157"/>
      <c r="M62" s="30">
        <v>9</v>
      </c>
      <c r="N62" s="45"/>
      <c r="Q62" s="9" t="s">
        <v>72</v>
      </c>
      <c r="R62" s="31">
        <v>-50</v>
      </c>
      <c r="S62" s="31">
        <v>-35</v>
      </c>
      <c r="T62" s="31">
        <v>-35</v>
      </c>
      <c r="U62" s="31"/>
    </row>
    <row r="63" spans="3:21" ht="32" x14ac:dyDescent="0.2">
      <c r="C63" s="28" t="s">
        <v>96</v>
      </c>
      <c r="D63" s="30">
        <f t="shared" si="5"/>
        <v>78.82605899176788</v>
      </c>
      <c r="E63" s="157"/>
      <c r="F63" s="30">
        <v>13</v>
      </c>
      <c r="G63" s="44"/>
      <c r="J63" s="28" t="s">
        <v>93</v>
      </c>
      <c r="K63" s="30">
        <f t="shared" si="6"/>
        <v>124.21031482623759</v>
      </c>
      <c r="L63" s="157"/>
      <c r="M63" s="30">
        <v>10</v>
      </c>
      <c r="N63" s="45"/>
      <c r="Q63" s="55" t="s">
        <v>73</v>
      </c>
      <c r="R63" s="31">
        <v>-183</v>
      </c>
      <c r="S63" s="31">
        <v>-20</v>
      </c>
      <c r="T63" s="31">
        <v>-20</v>
      </c>
      <c r="U63" s="31"/>
    </row>
    <row r="64" spans="3:21" x14ac:dyDescent="0.2">
      <c r="C64" s="28" t="s">
        <v>97</v>
      </c>
      <c r="D64" s="30">
        <f t="shared" si="5"/>
        <v>68.54439912327642</v>
      </c>
      <c r="E64" s="157"/>
      <c r="F64" s="30">
        <v>14</v>
      </c>
      <c r="G64" s="44"/>
      <c r="J64" s="28" t="s">
        <v>94</v>
      </c>
      <c r="K64" s="30">
        <f t="shared" si="6"/>
        <v>108.00896941411966</v>
      </c>
      <c r="L64" s="157"/>
      <c r="M64" s="30">
        <v>11</v>
      </c>
      <c r="N64" s="45"/>
      <c r="Q64" s="9" t="s">
        <v>74</v>
      </c>
      <c r="R64" s="31">
        <v>-20</v>
      </c>
      <c r="S64" s="31">
        <v>-20</v>
      </c>
      <c r="T64" s="31">
        <v>-20</v>
      </c>
      <c r="U64" s="31"/>
    </row>
    <row r="65" spans="3:21" x14ac:dyDescent="0.2">
      <c r="C65" s="27"/>
      <c r="J65" s="28" t="s">
        <v>95</v>
      </c>
      <c r="K65" s="30">
        <f t="shared" si="6"/>
        <v>93.920842968799718</v>
      </c>
      <c r="L65" s="157"/>
      <c r="M65" s="30">
        <v>12</v>
      </c>
      <c r="Q65" s="32" t="s">
        <v>75</v>
      </c>
      <c r="R65" s="33">
        <f>SUM(R62:R64)</f>
        <v>-253</v>
      </c>
      <c r="S65" s="33">
        <f t="shared" ref="S65:T65" si="7">SUM(S62:S64)</f>
        <v>-75</v>
      </c>
      <c r="T65" s="33">
        <f t="shared" si="7"/>
        <v>-75</v>
      </c>
      <c r="U65" s="33"/>
    </row>
    <row r="66" spans="3:21" x14ac:dyDescent="0.2">
      <c r="C66" s="27"/>
      <c r="J66" s="28" t="s">
        <v>96</v>
      </c>
      <c r="K66" s="30">
        <f t="shared" si="6"/>
        <v>81.670298233738876</v>
      </c>
      <c r="L66" s="157"/>
      <c r="M66" s="30">
        <v>13</v>
      </c>
      <c r="R66" s="26"/>
      <c r="S66" s="26"/>
      <c r="T66" s="26"/>
      <c r="U66" s="26"/>
    </row>
    <row r="67" spans="3:21" ht="17" x14ac:dyDescent="0.2">
      <c r="C67" s="27"/>
      <c r="J67" s="28" t="s">
        <v>97</v>
      </c>
      <c r="K67" s="30">
        <f t="shared" si="6"/>
        <v>71.017650638033814</v>
      </c>
      <c r="L67" s="157"/>
      <c r="M67" s="30">
        <v>14</v>
      </c>
      <c r="Q67" s="140" t="s">
        <v>76</v>
      </c>
      <c r="R67" s="140"/>
      <c r="S67" s="140"/>
      <c r="T67" s="140"/>
      <c r="U67" s="140"/>
    </row>
    <row r="68" spans="3:21" x14ac:dyDescent="0.2">
      <c r="C68" s="27"/>
      <c r="Q68" s="9" t="s">
        <v>77</v>
      </c>
      <c r="R68" s="31">
        <v>550</v>
      </c>
      <c r="S68" s="31">
        <f>(R68+(R68*S71))</f>
        <v>605</v>
      </c>
      <c r="T68" s="31">
        <f>S68</f>
        <v>605</v>
      </c>
      <c r="U68" s="31"/>
    </row>
    <row r="69" spans="3:21" ht="32" x14ac:dyDescent="0.2">
      <c r="C69" s="27"/>
      <c r="Q69" s="56" t="s">
        <v>102</v>
      </c>
      <c r="R69" s="31">
        <v>100</v>
      </c>
      <c r="S69" s="31">
        <v>100</v>
      </c>
      <c r="T69" s="31">
        <v>0</v>
      </c>
      <c r="U69" s="31"/>
    </row>
    <row r="70" spans="3:21" x14ac:dyDescent="0.2">
      <c r="C70" s="27"/>
      <c r="Q70" s="32" t="s">
        <v>103</v>
      </c>
      <c r="R70" s="33">
        <f>SUM(R68:R69)</f>
        <v>650</v>
      </c>
      <c r="S70" s="33">
        <f t="shared" ref="S70:T70" si="8">SUM(S68:S69)</f>
        <v>705</v>
      </c>
      <c r="T70" s="33">
        <f t="shared" si="8"/>
        <v>605</v>
      </c>
      <c r="U70" s="33"/>
    </row>
    <row r="71" spans="3:21" x14ac:dyDescent="0.2">
      <c r="C71" s="27"/>
      <c r="Q71" s="28" t="s">
        <v>159</v>
      </c>
      <c r="R71" s="58"/>
      <c r="S71" s="29">
        <v>0.1</v>
      </c>
      <c r="T71" s="26"/>
      <c r="U71" s="26"/>
    </row>
    <row r="72" spans="3:21" x14ac:dyDescent="0.2">
      <c r="C72" s="27"/>
      <c r="R72" s="26"/>
      <c r="S72" s="26"/>
      <c r="T72" s="26"/>
      <c r="U72" s="26"/>
    </row>
    <row r="73" spans="3:21" ht="36" x14ac:dyDescent="0.2">
      <c r="C73" s="27"/>
      <c r="Q73" s="34" t="s">
        <v>110</v>
      </c>
      <c r="R73" s="35">
        <f>SUM(R70,R65)</f>
        <v>397</v>
      </c>
      <c r="S73" s="35">
        <f>SUM(S70,S65)</f>
        <v>630</v>
      </c>
      <c r="T73" s="35">
        <f t="shared" ref="T73" si="9">SUM(T70,T65)</f>
        <v>530</v>
      </c>
      <c r="U73" s="35">
        <f>(R73*2)+(S73*3)+(T73*10)</f>
        <v>7984</v>
      </c>
    </row>
    <row r="74" spans="3:21" ht="33" customHeight="1" x14ac:dyDescent="0.2">
      <c r="C74" s="27"/>
      <c r="Q74" s="34" t="s">
        <v>107</v>
      </c>
      <c r="R74" s="57" t="s">
        <v>160</v>
      </c>
      <c r="S74" s="57" t="s">
        <v>161</v>
      </c>
      <c r="T74" s="57" t="s">
        <v>162</v>
      </c>
      <c r="U74" s="35">
        <f>SUM(R76:R90)</f>
        <v>3513.8612157347884</v>
      </c>
    </row>
    <row r="75" spans="3:21" x14ac:dyDescent="0.2">
      <c r="C75" s="27"/>
      <c r="Q75" s="28" t="s">
        <v>158</v>
      </c>
      <c r="R75" s="29">
        <v>0.15</v>
      </c>
    </row>
    <row r="76" spans="3:21" x14ac:dyDescent="0.2">
      <c r="C76" s="27"/>
      <c r="Q76" s="28" t="s">
        <v>83</v>
      </c>
      <c r="R76" s="30">
        <f>$R$73/((1+$R$75)^T76)</f>
        <v>397</v>
      </c>
      <c r="S76" s="157" t="s">
        <v>98</v>
      </c>
      <c r="T76" s="30">
        <v>0</v>
      </c>
      <c r="U76" s="48"/>
    </row>
    <row r="77" spans="3:21" x14ac:dyDescent="0.2">
      <c r="C77" s="27"/>
      <c r="Q77" s="28" t="s">
        <v>84</v>
      </c>
      <c r="R77" s="30">
        <f>$R$73/((1+$R$75)^T77)</f>
        <v>345.21739130434787</v>
      </c>
      <c r="S77" s="157"/>
      <c r="T77" s="30">
        <v>1</v>
      </c>
      <c r="U77" s="48"/>
    </row>
    <row r="78" spans="3:21" x14ac:dyDescent="0.2">
      <c r="C78" s="27"/>
      <c r="Q78" s="28" t="s">
        <v>85</v>
      </c>
      <c r="R78" s="30">
        <f>$S$73/((1+$R$75)^T78)</f>
        <v>476.37051039697548</v>
      </c>
      <c r="S78" s="157" t="s">
        <v>99</v>
      </c>
      <c r="T78" s="30">
        <v>2</v>
      </c>
      <c r="U78" s="48"/>
    </row>
    <row r="79" spans="3:21" x14ac:dyDescent="0.2">
      <c r="C79" s="27"/>
      <c r="Q79" s="28" t="s">
        <v>86</v>
      </c>
      <c r="R79" s="30">
        <f t="shared" ref="R79:R80" si="10">$S$73/((1+$R$75)^T79)</f>
        <v>414.23522643215267</v>
      </c>
      <c r="S79" s="157"/>
      <c r="T79" s="30">
        <v>3</v>
      </c>
      <c r="U79" s="48"/>
    </row>
    <row r="80" spans="3:21" x14ac:dyDescent="0.2">
      <c r="C80" s="27"/>
      <c r="Q80" s="28" t="s">
        <v>87</v>
      </c>
      <c r="R80" s="30">
        <f t="shared" si="10"/>
        <v>360.20454472361104</v>
      </c>
      <c r="S80" s="157"/>
      <c r="T80" s="30">
        <v>4</v>
      </c>
      <c r="U80" s="48"/>
    </row>
    <row r="81" spans="3:21" x14ac:dyDescent="0.2">
      <c r="C81" s="27"/>
      <c r="Q81" s="28" t="s">
        <v>88</v>
      </c>
      <c r="R81" s="30">
        <f>$T$73/((1+$R$75)^T81)</f>
        <v>263.50366970809364</v>
      </c>
      <c r="S81" s="157" t="s">
        <v>100</v>
      </c>
      <c r="T81" s="30">
        <v>5</v>
      </c>
      <c r="U81" s="48"/>
    </row>
    <row r="82" spans="3:21" x14ac:dyDescent="0.2">
      <c r="C82" s="27"/>
      <c r="Q82" s="28" t="s">
        <v>89</v>
      </c>
      <c r="R82" s="30">
        <f t="shared" ref="R82:R90" si="11">$T$73/((1+$R$75)^T82)</f>
        <v>229.13362583312491</v>
      </c>
      <c r="S82" s="157"/>
      <c r="T82" s="30">
        <v>6</v>
      </c>
      <c r="U82" s="45"/>
    </row>
    <row r="83" spans="3:21" x14ac:dyDescent="0.2">
      <c r="C83" s="27"/>
      <c r="Q83" s="28" t="s">
        <v>90</v>
      </c>
      <c r="R83" s="30">
        <f t="shared" si="11"/>
        <v>199.24663115923912</v>
      </c>
      <c r="S83" s="157"/>
      <c r="T83" s="30">
        <v>7</v>
      </c>
      <c r="U83" s="47"/>
    </row>
    <row r="84" spans="3:21" x14ac:dyDescent="0.2">
      <c r="C84" s="27"/>
      <c r="Q84" s="28" t="s">
        <v>91</v>
      </c>
      <c r="R84" s="30">
        <f t="shared" si="11"/>
        <v>173.2579401384688</v>
      </c>
      <c r="S84" s="157"/>
      <c r="T84" s="30">
        <v>8</v>
      </c>
      <c r="U84" s="47"/>
    </row>
    <row r="85" spans="3:21" x14ac:dyDescent="0.2">
      <c r="C85" s="27"/>
      <c r="Q85" s="28" t="s">
        <v>92</v>
      </c>
      <c r="R85" s="30">
        <f t="shared" si="11"/>
        <v>150.65907838127723</v>
      </c>
      <c r="S85" s="157"/>
      <c r="T85" s="30">
        <v>9</v>
      </c>
      <c r="U85" s="45"/>
    </row>
    <row r="86" spans="3:21" x14ac:dyDescent="0.2">
      <c r="C86" s="27"/>
      <c r="Q86" s="28" t="s">
        <v>93</v>
      </c>
      <c r="R86" s="30">
        <f t="shared" si="11"/>
        <v>131.0078942445889</v>
      </c>
      <c r="S86" s="157"/>
      <c r="T86" s="30">
        <v>10</v>
      </c>
      <c r="U86" s="45"/>
    </row>
    <row r="87" spans="3:21" x14ac:dyDescent="0.2">
      <c r="C87" s="27"/>
      <c r="Q87" s="28" t="s">
        <v>94</v>
      </c>
      <c r="R87" s="30">
        <f t="shared" si="11"/>
        <v>113.91990803877297</v>
      </c>
      <c r="S87" s="157"/>
      <c r="T87" s="30">
        <v>11</v>
      </c>
      <c r="U87" s="45"/>
    </row>
    <row r="88" spans="3:21" x14ac:dyDescent="0.2">
      <c r="C88" s="27"/>
      <c r="Q88" s="28" t="s">
        <v>95</v>
      </c>
      <c r="R88" s="30">
        <f t="shared" si="11"/>
        <v>99.060789598933042</v>
      </c>
      <c r="S88" s="157"/>
      <c r="T88" s="30">
        <v>12</v>
      </c>
    </row>
    <row r="89" spans="3:21" x14ac:dyDescent="0.2">
      <c r="C89" s="27"/>
      <c r="Q89" s="28" t="s">
        <v>96</v>
      </c>
      <c r="R89" s="30">
        <f t="shared" si="11"/>
        <v>86.139817042550462</v>
      </c>
      <c r="S89" s="157"/>
      <c r="T89" s="30">
        <v>13</v>
      </c>
    </row>
    <row r="90" spans="3:21" x14ac:dyDescent="0.2">
      <c r="C90" s="27"/>
      <c r="Q90" s="28" t="s">
        <v>97</v>
      </c>
      <c r="R90" s="30">
        <f t="shared" si="11"/>
        <v>74.904188732652571</v>
      </c>
      <c r="S90" s="157"/>
      <c r="T90" s="30">
        <v>14</v>
      </c>
    </row>
    <row r="91" spans="3:21" x14ac:dyDescent="0.2">
      <c r="C91" s="27"/>
    </row>
    <row r="92" spans="3:21" ht="16.5" customHeight="1" x14ac:dyDescent="0.2">
      <c r="C92" s="27"/>
    </row>
    <row r="93" spans="3:21" ht="15.75" customHeight="1" x14ac:dyDescent="0.2">
      <c r="C93" s="27"/>
    </row>
  </sheetData>
  <mergeCells count="46">
    <mergeCell ref="C32:G32"/>
    <mergeCell ref="J32:N32"/>
    <mergeCell ref="X32:AA32"/>
    <mergeCell ref="C34:G34"/>
    <mergeCell ref="X34:AA34"/>
    <mergeCell ref="Z36:Z37"/>
    <mergeCell ref="AA36:AA37"/>
    <mergeCell ref="C36:C37"/>
    <mergeCell ref="D36:F36"/>
    <mergeCell ref="G36:G37"/>
    <mergeCell ref="J36:J37"/>
    <mergeCell ref="K36:M36"/>
    <mergeCell ref="N36:N37"/>
    <mergeCell ref="X36:X37"/>
    <mergeCell ref="Y36:Y37"/>
    <mergeCell ref="E52:E54"/>
    <mergeCell ref="L53:L54"/>
    <mergeCell ref="C38:G38"/>
    <mergeCell ref="J38:N38"/>
    <mergeCell ref="Q36:Q37"/>
    <mergeCell ref="C44:G44"/>
    <mergeCell ref="J44:N44"/>
    <mergeCell ref="E50:E51"/>
    <mergeCell ref="Q50:Q51"/>
    <mergeCell ref="E55:E64"/>
    <mergeCell ref="L55:L57"/>
    <mergeCell ref="L58:L67"/>
    <mergeCell ref="Q59:Q60"/>
    <mergeCell ref="R59:T59"/>
    <mergeCell ref="Q57:U57"/>
    <mergeCell ref="Q61:U61"/>
    <mergeCell ref="Q67:U67"/>
    <mergeCell ref="S76:S77"/>
    <mergeCell ref="S78:S80"/>
    <mergeCell ref="S81:S90"/>
    <mergeCell ref="J34:N34"/>
    <mergeCell ref="Q32:U32"/>
    <mergeCell ref="Q34:U34"/>
    <mergeCell ref="Q46:U48"/>
    <mergeCell ref="U59:U60"/>
    <mergeCell ref="S50:S51"/>
    <mergeCell ref="T50:T51"/>
    <mergeCell ref="R36:R37"/>
    <mergeCell ref="S36:S37"/>
    <mergeCell ref="T36:T37"/>
    <mergeCell ref="R50:R5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F7EFA-327F-44D5-B6F1-CBCC2439DCEA}">
  <sheetPr>
    <tabColor theme="4"/>
  </sheetPr>
  <dimension ref="A1:Q50"/>
  <sheetViews>
    <sheetView zoomScale="93" zoomScaleNormal="93" workbookViewId="0">
      <selection activeCell="D1" sqref="D1"/>
    </sheetView>
  </sheetViews>
  <sheetFormatPr baseColWidth="10" defaultColWidth="8.83203125" defaultRowHeight="15" x14ac:dyDescent="0.2"/>
  <cols>
    <col min="1" max="1" width="32.5" customWidth="1"/>
    <col min="2" max="2" width="5.6640625" customWidth="1"/>
    <col min="3" max="3" width="69.1640625" customWidth="1"/>
    <col min="4" max="4" width="60" customWidth="1"/>
    <col min="5" max="5" width="10.83203125" customWidth="1"/>
    <col min="6" max="6" width="9.1640625" customWidth="1"/>
    <col min="7" max="7" width="6.6640625" customWidth="1"/>
    <col min="8" max="8" width="40.5" customWidth="1"/>
    <col min="9" max="9" width="17.33203125" customWidth="1"/>
    <col min="10" max="10" width="26.5" customWidth="1"/>
    <col min="11" max="11" width="23.33203125" customWidth="1"/>
    <col min="12" max="12" width="23" customWidth="1"/>
    <col min="13" max="13" width="24.5" customWidth="1"/>
    <col min="14" max="14" width="29.83203125" customWidth="1"/>
    <col min="15" max="15" width="24.5" customWidth="1"/>
    <col min="16" max="16" width="33.6640625" customWidth="1"/>
    <col min="17" max="17" width="25.33203125" customWidth="1"/>
    <col min="18" max="18" width="11.1640625" customWidth="1"/>
    <col min="19" max="19" width="10.1640625" customWidth="1"/>
    <col min="21" max="21" width="26.1640625" customWidth="1"/>
    <col min="22" max="22" width="19.83203125" customWidth="1"/>
    <col min="23" max="23" width="29.83203125" customWidth="1"/>
    <col min="24" max="24" width="26.6640625" customWidth="1"/>
  </cols>
  <sheetData>
    <row r="1" spans="1:17" s="1" customFormat="1" ht="66.75" customHeight="1" x14ac:dyDescent="0.2">
      <c r="D1" s="2" t="s">
        <v>0</v>
      </c>
    </row>
    <row r="2" spans="1:17" x14ac:dyDescent="0.2">
      <c r="A2" s="5"/>
      <c r="B2" s="5"/>
      <c r="C2" s="5"/>
      <c r="D2" s="5"/>
      <c r="E2" s="5"/>
      <c r="F2" s="5"/>
      <c r="G2" s="5"/>
      <c r="H2" s="5"/>
      <c r="I2" s="5"/>
      <c r="J2" s="5"/>
      <c r="K2" s="5"/>
      <c r="L2" s="5"/>
      <c r="M2" s="5"/>
      <c r="N2" s="5"/>
      <c r="O2" s="5"/>
      <c r="P2" s="5"/>
      <c r="Q2" s="5"/>
    </row>
    <row r="3" spans="1:17" x14ac:dyDescent="0.2">
      <c r="A3" s="5"/>
      <c r="B3" s="5"/>
      <c r="C3" s="5"/>
      <c r="D3" s="5"/>
      <c r="E3" s="5"/>
      <c r="F3" s="5"/>
      <c r="G3" s="5"/>
      <c r="H3" s="5"/>
      <c r="I3" s="5"/>
      <c r="J3" s="5"/>
      <c r="K3" s="5"/>
      <c r="L3" s="5"/>
      <c r="M3" s="5"/>
      <c r="N3" s="5"/>
      <c r="O3" s="5"/>
      <c r="P3" s="5"/>
      <c r="Q3" s="5"/>
    </row>
    <row r="4" spans="1:17" x14ac:dyDescent="0.2">
      <c r="A4" s="5"/>
      <c r="B4" s="5"/>
      <c r="C4" s="5"/>
      <c r="D4" s="5"/>
      <c r="E4" s="5"/>
      <c r="F4" s="5"/>
      <c r="G4" s="5"/>
      <c r="H4" s="5"/>
      <c r="I4" s="5"/>
      <c r="J4" s="5"/>
      <c r="K4" s="5"/>
      <c r="L4" s="5"/>
      <c r="M4" s="5"/>
      <c r="N4" s="5"/>
      <c r="O4" s="5"/>
      <c r="P4" s="5"/>
      <c r="Q4" s="5"/>
    </row>
    <row r="5" spans="1:17" x14ac:dyDescent="0.2">
      <c r="A5" s="5"/>
      <c r="B5" s="5"/>
      <c r="C5" s="5"/>
      <c r="D5" s="5"/>
      <c r="E5" s="5"/>
      <c r="F5" s="5"/>
      <c r="G5" s="5"/>
      <c r="H5" s="5"/>
      <c r="I5" s="5"/>
      <c r="J5" s="5"/>
      <c r="K5" s="5"/>
      <c r="L5" s="5"/>
      <c r="M5" s="5"/>
      <c r="N5" s="5"/>
      <c r="O5" s="5"/>
      <c r="P5" s="5"/>
      <c r="Q5" s="5"/>
    </row>
    <row r="6" spans="1:17" x14ac:dyDescent="0.2">
      <c r="A6" s="5"/>
      <c r="B6" s="5"/>
      <c r="C6" s="5"/>
      <c r="D6" s="5"/>
      <c r="E6" s="5"/>
      <c r="F6" s="5"/>
      <c r="G6" s="5"/>
      <c r="H6" s="5"/>
      <c r="I6" s="5"/>
      <c r="J6" s="5"/>
      <c r="K6" s="5"/>
      <c r="L6" s="5"/>
      <c r="M6" s="5"/>
      <c r="N6" s="5"/>
      <c r="O6" s="5"/>
      <c r="P6" s="5"/>
      <c r="Q6" s="5"/>
    </row>
    <row r="7" spans="1:17" x14ac:dyDescent="0.2">
      <c r="A7" s="5"/>
      <c r="B7" s="5"/>
      <c r="C7" s="5"/>
      <c r="D7" s="5"/>
      <c r="E7" s="5"/>
      <c r="F7" s="5"/>
      <c r="G7" s="5"/>
      <c r="H7" s="5"/>
      <c r="I7" s="5"/>
      <c r="J7" s="5"/>
      <c r="K7" s="5"/>
      <c r="L7" s="5"/>
      <c r="M7" s="5"/>
      <c r="N7" s="5"/>
      <c r="O7" s="5"/>
      <c r="P7" s="5"/>
      <c r="Q7" s="5"/>
    </row>
    <row r="8" spans="1:17" x14ac:dyDescent="0.2">
      <c r="A8" s="5"/>
      <c r="B8" s="5"/>
      <c r="C8" s="5"/>
      <c r="D8" s="5"/>
      <c r="E8" s="5"/>
      <c r="F8" s="5"/>
      <c r="G8" s="5"/>
      <c r="H8" s="5"/>
      <c r="I8" s="5"/>
      <c r="J8" s="5"/>
      <c r="K8" s="5"/>
      <c r="L8" s="5"/>
      <c r="M8" s="5"/>
      <c r="N8" s="5"/>
      <c r="O8" s="5"/>
      <c r="P8" s="5"/>
      <c r="Q8" s="5"/>
    </row>
    <row r="9" spans="1:17" x14ac:dyDescent="0.2">
      <c r="A9" s="5"/>
      <c r="B9" s="5"/>
      <c r="C9" s="5"/>
      <c r="D9" s="5"/>
      <c r="E9" s="5"/>
      <c r="F9" s="5"/>
      <c r="G9" s="5"/>
      <c r="H9" s="5"/>
      <c r="I9" s="5"/>
      <c r="J9" s="5"/>
      <c r="K9" s="5"/>
      <c r="L9" s="5"/>
      <c r="M9" s="5"/>
      <c r="N9" s="5"/>
      <c r="O9" s="5"/>
      <c r="P9" s="5"/>
      <c r="Q9" s="5"/>
    </row>
    <row r="10" spans="1:17" x14ac:dyDescent="0.2">
      <c r="A10" s="5"/>
      <c r="B10" s="5"/>
      <c r="C10" s="5"/>
      <c r="D10" s="5"/>
      <c r="E10" s="5"/>
      <c r="F10" s="5"/>
      <c r="G10" s="5"/>
      <c r="H10" s="5"/>
      <c r="I10" s="5"/>
      <c r="J10" s="5"/>
      <c r="K10" s="5"/>
      <c r="L10" s="5"/>
      <c r="M10" s="5"/>
      <c r="N10" s="5"/>
      <c r="O10" s="5"/>
      <c r="P10" s="5"/>
      <c r="Q10" s="5"/>
    </row>
    <row r="11" spans="1:17" x14ac:dyDescent="0.2">
      <c r="A11" s="5"/>
      <c r="B11" s="5"/>
      <c r="C11" s="5"/>
      <c r="D11" s="5"/>
      <c r="E11" s="5"/>
      <c r="F11" s="5"/>
      <c r="G11" s="5"/>
      <c r="H11" s="5"/>
      <c r="I11" s="5"/>
      <c r="J11" s="5"/>
      <c r="K11" s="5"/>
      <c r="L11" s="5"/>
      <c r="M11" s="5"/>
      <c r="N11" s="5"/>
      <c r="O11" s="5"/>
      <c r="P11" s="5"/>
      <c r="Q11" s="5"/>
    </row>
    <row r="12" spans="1:17" x14ac:dyDescent="0.2">
      <c r="A12" s="5"/>
      <c r="B12" s="5"/>
      <c r="C12" s="5"/>
      <c r="D12" s="5"/>
      <c r="E12" s="5"/>
      <c r="F12" s="5"/>
      <c r="G12" s="5"/>
      <c r="H12" s="5"/>
      <c r="I12" s="5"/>
      <c r="J12" s="5"/>
      <c r="K12" s="5"/>
      <c r="L12" s="5"/>
      <c r="M12" s="5"/>
      <c r="N12" s="5"/>
      <c r="O12" s="5"/>
      <c r="P12" s="5"/>
      <c r="Q12" s="5"/>
    </row>
    <row r="13" spans="1:17" x14ac:dyDescent="0.2">
      <c r="A13" s="5"/>
      <c r="B13" s="5"/>
      <c r="C13" s="5"/>
      <c r="D13" s="5"/>
      <c r="E13" s="5"/>
      <c r="F13" s="5"/>
      <c r="G13" s="5"/>
      <c r="H13" s="5"/>
      <c r="I13" s="5"/>
      <c r="J13" s="5"/>
      <c r="K13" s="5"/>
      <c r="L13" s="5"/>
      <c r="M13" s="5"/>
      <c r="N13" s="5"/>
      <c r="O13" s="5"/>
      <c r="P13" s="5"/>
      <c r="Q13" s="5"/>
    </row>
    <row r="14" spans="1:17" x14ac:dyDescent="0.2">
      <c r="A14" s="5"/>
      <c r="B14" s="5"/>
      <c r="C14" s="5"/>
      <c r="D14" s="5"/>
      <c r="E14" s="5"/>
      <c r="F14" s="5"/>
      <c r="G14" s="5"/>
      <c r="H14" s="5"/>
      <c r="I14" s="5"/>
      <c r="J14" s="5"/>
      <c r="K14" s="5"/>
      <c r="L14" s="5"/>
      <c r="M14" s="5"/>
      <c r="N14" s="5"/>
      <c r="O14" s="5"/>
      <c r="P14" s="5"/>
      <c r="Q14" s="5"/>
    </row>
    <row r="15" spans="1:17" x14ac:dyDescent="0.2">
      <c r="A15" s="5"/>
      <c r="B15" s="5"/>
      <c r="C15" s="5"/>
      <c r="D15" s="5"/>
      <c r="E15" s="5"/>
      <c r="F15" s="5"/>
      <c r="G15" s="5"/>
      <c r="H15" s="5"/>
      <c r="I15" s="5"/>
      <c r="J15" s="5"/>
      <c r="K15" s="5"/>
      <c r="L15" s="5"/>
      <c r="M15" s="5"/>
      <c r="N15" s="5"/>
      <c r="O15" s="5"/>
      <c r="P15" s="5"/>
      <c r="Q15" s="5"/>
    </row>
    <row r="16" spans="1:17" x14ac:dyDescent="0.2">
      <c r="A16" s="5"/>
      <c r="B16" s="5"/>
      <c r="C16" s="5"/>
      <c r="D16" s="5"/>
      <c r="E16" s="5"/>
      <c r="F16" s="5"/>
      <c r="G16" s="5"/>
      <c r="H16" s="5"/>
      <c r="I16" s="5"/>
      <c r="J16" s="5"/>
      <c r="K16" s="5"/>
      <c r="L16" s="5"/>
      <c r="M16" s="5"/>
      <c r="N16" s="5"/>
      <c r="O16" s="5"/>
      <c r="P16" s="5"/>
      <c r="Q16" s="5"/>
    </row>
    <row r="17" spans="1:17" x14ac:dyDescent="0.2">
      <c r="A17" s="5"/>
      <c r="B17" s="5"/>
      <c r="C17" s="5"/>
      <c r="D17" s="5"/>
      <c r="E17" s="5"/>
      <c r="F17" s="5"/>
      <c r="G17" s="5"/>
      <c r="H17" s="5"/>
      <c r="I17" s="5"/>
      <c r="J17" s="5"/>
      <c r="K17" s="5"/>
      <c r="L17" s="5"/>
      <c r="M17" s="5"/>
      <c r="N17" s="5"/>
      <c r="O17" s="5"/>
      <c r="P17" s="5"/>
      <c r="Q17" s="5"/>
    </row>
    <row r="18" spans="1:17" x14ac:dyDescent="0.2">
      <c r="A18" s="5"/>
      <c r="B18" s="5"/>
      <c r="C18" s="5"/>
      <c r="D18" s="5"/>
      <c r="E18" s="5"/>
      <c r="F18" s="5"/>
      <c r="G18" s="5"/>
      <c r="H18" s="5"/>
      <c r="I18" s="5"/>
      <c r="J18" s="5"/>
      <c r="K18" s="5"/>
      <c r="L18" s="5"/>
      <c r="M18" s="5"/>
      <c r="N18" s="5"/>
      <c r="O18" s="5"/>
      <c r="P18" s="5"/>
      <c r="Q18" s="5"/>
    </row>
    <row r="19" spans="1:17" x14ac:dyDescent="0.2">
      <c r="A19" s="5"/>
      <c r="B19" s="5"/>
      <c r="C19" s="5"/>
      <c r="D19" s="5"/>
      <c r="E19" s="5"/>
      <c r="F19" s="5"/>
      <c r="G19" s="5"/>
      <c r="H19" s="5"/>
      <c r="I19" s="5"/>
      <c r="J19" s="5"/>
      <c r="K19" s="5"/>
      <c r="L19" s="5"/>
      <c r="M19" s="5"/>
      <c r="N19" s="5"/>
      <c r="O19" s="5"/>
      <c r="P19" s="5"/>
      <c r="Q19" s="5"/>
    </row>
    <row r="20" spans="1:17" x14ac:dyDescent="0.2">
      <c r="A20" s="5"/>
      <c r="B20" s="5"/>
      <c r="C20" s="5"/>
      <c r="D20" s="5"/>
      <c r="E20" s="5"/>
      <c r="F20" s="5"/>
      <c r="G20" s="5"/>
      <c r="H20" s="5"/>
      <c r="I20" s="5"/>
      <c r="J20" s="5"/>
      <c r="K20" s="5"/>
      <c r="L20" s="5"/>
      <c r="M20" s="5"/>
      <c r="N20" s="5"/>
      <c r="O20" s="5"/>
      <c r="P20" s="5"/>
      <c r="Q20" s="5"/>
    </row>
    <row r="21" spans="1:17" x14ac:dyDescent="0.2">
      <c r="A21" s="5"/>
      <c r="B21" s="5"/>
      <c r="C21" s="5"/>
      <c r="D21" s="5"/>
      <c r="E21" s="5"/>
      <c r="F21" s="5"/>
      <c r="G21" s="5"/>
      <c r="H21" s="5"/>
      <c r="I21" s="5"/>
      <c r="J21" s="5"/>
      <c r="K21" s="5"/>
      <c r="L21" s="5"/>
      <c r="M21" s="5"/>
      <c r="N21" s="5"/>
      <c r="O21" s="5"/>
      <c r="P21" s="5"/>
      <c r="Q21" s="5"/>
    </row>
    <row r="22" spans="1:17" x14ac:dyDescent="0.2">
      <c r="A22" s="5"/>
      <c r="B22" s="5"/>
      <c r="C22" s="5"/>
      <c r="D22" s="5"/>
      <c r="E22" s="5"/>
      <c r="F22" s="5"/>
      <c r="G22" s="5"/>
      <c r="H22" s="5"/>
      <c r="I22" s="5"/>
      <c r="J22" s="5"/>
      <c r="K22" s="5"/>
      <c r="L22" s="5"/>
      <c r="M22" s="5"/>
      <c r="N22" s="5"/>
      <c r="O22" s="5"/>
      <c r="P22" s="5"/>
      <c r="Q22" s="5"/>
    </row>
    <row r="23" spans="1:17" x14ac:dyDescent="0.2">
      <c r="A23" s="5"/>
      <c r="B23" s="5"/>
      <c r="C23" s="5"/>
      <c r="D23" s="5"/>
      <c r="E23" s="5"/>
      <c r="F23" s="5"/>
      <c r="G23" s="5"/>
      <c r="H23" s="5"/>
      <c r="I23" s="5"/>
      <c r="J23" s="5"/>
      <c r="K23" s="5"/>
      <c r="L23" s="5"/>
      <c r="M23" s="5"/>
      <c r="N23" s="5"/>
      <c r="O23" s="5"/>
      <c r="P23" s="5"/>
      <c r="Q23" s="5"/>
    </row>
    <row r="24" spans="1:17" x14ac:dyDescent="0.2">
      <c r="A24" s="5"/>
      <c r="B24" s="5"/>
      <c r="C24" s="5"/>
      <c r="D24" s="5"/>
      <c r="E24" s="5"/>
      <c r="F24" s="5"/>
      <c r="G24" s="5"/>
      <c r="H24" s="5"/>
      <c r="I24" s="5"/>
      <c r="J24" s="5"/>
      <c r="K24" s="5"/>
      <c r="L24" s="5"/>
      <c r="M24" s="5"/>
      <c r="N24" s="5"/>
      <c r="O24" s="5"/>
      <c r="P24" s="5"/>
      <c r="Q24" s="5"/>
    </row>
    <row r="25" spans="1:17" x14ac:dyDescent="0.2">
      <c r="A25" s="5"/>
      <c r="B25" s="5"/>
      <c r="C25" s="5"/>
      <c r="D25" s="5"/>
      <c r="E25" s="5"/>
      <c r="F25" s="5"/>
      <c r="G25" s="5"/>
      <c r="H25" s="5"/>
      <c r="I25" s="5"/>
      <c r="J25" s="5"/>
      <c r="K25" s="5"/>
      <c r="L25" s="5"/>
      <c r="M25" s="5"/>
      <c r="N25" s="5"/>
      <c r="O25" s="5"/>
      <c r="P25" s="5"/>
      <c r="Q25" s="5"/>
    </row>
    <row r="26" spans="1:17" x14ac:dyDescent="0.2">
      <c r="A26" s="5"/>
      <c r="B26" s="5"/>
      <c r="C26" s="5"/>
      <c r="D26" s="5"/>
      <c r="E26" s="5"/>
      <c r="F26" s="5"/>
      <c r="G26" s="5"/>
      <c r="H26" s="5"/>
      <c r="I26" s="5"/>
      <c r="J26" s="5"/>
      <c r="K26" s="5"/>
      <c r="L26" s="5"/>
      <c r="M26" s="5"/>
      <c r="N26" s="5"/>
      <c r="O26" s="5"/>
      <c r="P26" s="5"/>
      <c r="Q26" s="5"/>
    </row>
    <row r="27" spans="1:17" x14ac:dyDescent="0.2">
      <c r="A27" s="5"/>
      <c r="B27" s="5"/>
      <c r="C27" s="5"/>
      <c r="D27" s="5"/>
      <c r="E27" s="5"/>
      <c r="F27" s="5"/>
      <c r="G27" s="5"/>
      <c r="H27" s="5"/>
      <c r="I27" s="5"/>
      <c r="J27" s="5"/>
      <c r="K27" s="5"/>
      <c r="L27" s="5"/>
      <c r="M27" s="5"/>
      <c r="N27" s="5"/>
      <c r="O27" s="5"/>
      <c r="P27" s="5"/>
      <c r="Q27" s="5"/>
    </row>
    <row r="28" spans="1:17" x14ac:dyDescent="0.2">
      <c r="A28" s="5"/>
      <c r="B28" s="5"/>
      <c r="C28" s="5"/>
      <c r="D28" s="5"/>
      <c r="E28" s="5"/>
      <c r="F28" s="5"/>
      <c r="G28" s="5"/>
      <c r="H28" s="5"/>
      <c r="I28" s="5"/>
      <c r="J28" s="5"/>
      <c r="K28" s="5"/>
      <c r="L28" s="5"/>
      <c r="M28" s="5"/>
      <c r="N28" s="5"/>
      <c r="O28" s="5"/>
      <c r="P28" s="5"/>
      <c r="Q28" s="5"/>
    </row>
    <row r="29" spans="1:17" x14ac:dyDescent="0.2">
      <c r="A29" s="5"/>
      <c r="B29" s="5"/>
      <c r="C29" s="5"/>
      <c r="D29" s="5"/>
      <c r="E29" s="5"/>
      <c r="F29" s="5"/>
      <c r="G29" s="5"/>
      <c r="H29" s="5"/>
      <c r="I29" s="5"/>
      <c r="J29" s="5"/>
      <c r="K29" s="5"/>
      <c r="L29" s="5"/>
      <c r="M29" s="5"/>
      <c r="N29" s="5"/>
      <c r="O29" s="5"/>
      <c r="P29" s="5"/>
      <c r="Q29" s="5"/>
    </row>
    <row r="30" spans="1:17" s="4" customFormat="1" ht="21" x14ac:dyDescent="0.25">
      <c r="A30" s="3" t="s">
        <v>271</v>
      </c>
      <c r="B30" s="3"/>
    </row>
    <row r="32" spans="1:17" ht="46.5" customHeight="1" x14ac:dyDescent="0.2">
      <c r="A32" s="61" t="s">
        <v>126</v>
      </c>
      <c r="B32" s="64" t="s">
        <v>175</v>
      </c>
      <c r="C32" s="145" t="s">
        <v>127</v>
      </c>
      <c r="D32" s="145"/>
      <c r="E32" s="145"/>
      <c r="G32" s="64" t="s">
        <v>176</v>
      </c>
      <c r="H32" s="146" t="s">
        <v>150</v>
      </c>
      <c r="I32" s="147"/>
      <c r="J32" s="147"/>
      <c r="K32" s="147"/>
      <c r="L32" s="148"/>
    </row>
    <row r="34" spans="2:12" ht="77.25" customHeight="1" x14ac:dyDescent="0.2">
      <c r="H34" s="191" t="s">
        <v>151</v>
      </c>
      <c r="I34" s="192"/>
      <c r="J34" s="192"/>
      <c r="K34" s="192"/>
      <c r="L34" s="193"/>
    </row>
    <row r="35" spans="2:12" ht="17.25" customHeight="1" x14ac:dyDescent="0.2"/>
    <row r="36" spans="2:12" ht="17.25" customHeight="1" x14ac:dyDescent="0.2">
      <c r="B36" s="152" t="s">
        <v>128</v>
      </c>
      <c r="C36" s="152"/>
      <c r="D36" s="51" t="s">
        <v>39</v>
      </c>
      <c r="E36" s="12" t="s">
        <v>18</v>
      </c>
      <c r="H36" s="153" t="s">
        <v>9</v>
      </c>
      <c r="I36" s="185" t="s">
        <v>61</v>
      </c>
      <c r="J36" s="185" t="s">
        <v>125</v>
      </c>
      <c r="K36" s="185" t="s">
        <v>119</v>
      </c>
      <c r="L36" s="185" t="s">
        <v>152</v>
      </c>
    </row>
    <row r="37" spans="2:12" ht="24.75" customHeight="1" x14ac:dyDescent="0.2">
      <c r="B37" s="144" t="s">
        <v>129</v>
      </c>
      <c r="C37" s="144"/>
      <c r="D37" s="144"/>
      <c r="E37" s="144"/>
      <c r="H37" s="190"/>
      <c r="I37" s="186"/>
      <c r="J37" s="186"/>
      <c r="K37" s="186"/>
      <c r="L37" s="186"/>
    </row>
    <row r="38" spans="2:12" ht="42" customHeight="1" x14ac:dyDescent="0.2">
      <c r="B38" s="68" t="s">
        <v>22</v>
      </c>
      <c r="C38" s="69" t="s">
        <v>130</v>
      </c>
      <c r="D38" s="50" t="s">
        <v>144</v>
      </c>
      <c r="E38" s="17">
        <v>1</v>
      </c>
      <c r="H38" s="16" t="s">
        <v>11</v>
      </c>
      <c r="I38" s="23">
        <f>'IP (8.2) STEP 1'!D36</f>
        <v>1200000</v>
      </c>
      <c r="J38" s="23">
        <f>'IP (8.2) STEP 2'!$O$36</f>
        <v>1027800</v>
      </c>
      <c r="K38" s="23">
        <f>'IP (8.2) STEP 3'!AA38</f>
        <v>940950.9</v>
      </c>
      <c r="L38" s="23">
        <f>K38-1350</f>
        <v>939600.9</v>
      </c>
    </row>
    <row r="39" spans="2:12" ht="55.5" customHeight="1" x14ac:dyDescent="0.2">
      <c r="B39" s="68" t="s">
        <v>23</v>
      </c>
      <c r="C39" s="69" t="s">
        <v>131</v>
      </c>
      <c r="D39" s="50" t="s">
        <v>145</v>
      </c>
      <c r="E39" s="17">
        <v>4</v>
      </c>
      <c r="H39" s="16" t="s">
        <v>12</v>
      </c>
      <c r="I39" s="23">
        <f>'IP (8.2) STEP 1'!D37</f>
        <v>1080000</v>
      </c>
      <c r="J39" s="23">
        <f>'IP (8.2) STEP 2'!$O$36</f>
        <v>1027800</v>
      </c>
      <c r="K39" s="23">
        <f>'IP (8.2) STEP 3'!AA39</f>
        <v>817193.61</v>
      </c>
      <c r="L39" s="23">
        <f>K39-(6*1350)</f>
        <v>809093.61</v>
      </c>
    </row>
    <row r="40" spans="2:12" ht="26.25" customHeight="1" x14ac:dyDescent="0.2">
      <c r="B40" s="141" t="s">
        <v>132</v>
      </c>
      <c r="C40" s="141"/>
      <c r="D40" s="141"/>
      <c r="E40" s="141"/>
      <c r="I40" s="67" t="s">
        <v>169</v>
      </c>
      <c r="J40" s="67" t="s">
        <v>168</v>
      </c>
      <c r="K40" s="67" t="s">
        <v>177</v>
      </c>
      <c r="L40" s="54" t="s">
        <v>153</v>
      </c>
    </row>
    <row r="41" spans="2:12" ht="45" x14ac:dyDescent="0.2">
      <c r="B41" s="68" t="s">
        <v>22</v>
      </c>
      <c r="C41" s="69" t="s">
        <v>133</v>
      </c>
      <c r="D41" s="50" t="s">
        <v>146</v>
      </c>
      <c r="E41" s="17">
        <v>1</v>
      </c>
    </row>
    <row r="42" spans="2:12" ht="16" x14ac:dyDescent="0.2">
      <c r="B42" s="68" t="s">
        <v>23</v>
      </c>
      <c r="C42" s="69" t="s">
        <v>134</v>
      </c>
      <c r="D42" s="50"/>
      <c r="E42" s="17" t="s">
        <v>41</v>
      </c>
    </row>
    <row r="43" spans="2:12" ht="80.25" customHeight="1" x14ac:dyDescent="0.2">
      <c r="B43" s="68" t="s">
        <v>24</v>
      </c>
      <c r="C43" s="69" t="s">
        <v>135</v>
      </c>
      <c r="D43" s="50"/>
      <c r="E43" s="17" t="s">
        <v>41</v>
      </c>
    </row>
    <row r="44" spans="2:12" ht="60" x14ac:dyDescent="0.2">
      <c r="B44" s="68" t="s">
        <v>25</v>
      </c>
      <c r="C44" s="69" t="s">
        <v>137</v>
      </c>
      <c r="D44" s="50" t="s">
        <v>147</v>
      </c>
      <c r="E44" s="17">
        <v>1</v>
      </c>
    </row>
    <row r="45" spans="2:12" ht="58.5" customHeight="1" x14ac:dyDescent="0.2">
      <c r="B45" s="68" t="s">
        <v>26</v>
      </c>
      <c r="C45" s="69" t="s">
        <v>138</v>
      </c>
      <c r="D45" s="50"/>
      <c r="E45" s="17" t="s">
        <v>41</v>
      </c>
    </row>
    <row r="46" spans="2:12" ht="16" x14ac:dyDescent="0.2">
      <c r="B46" s="68" t="s">
        <v>136</v>
      </c>
      <c r="C46" s="69" t="s">
        <v>139</v>
      </c>
      <c r="D46" s="50"/>
      <c r="E46" s="17" t="s">
        <v>41</v>
      </c>
    </row>
    <row r="47" spans="2:12" ht="17" x14ac:dyDescent="0.2">
      <c r="B47" s="140" t="s">
        <v>140</v>
      </c>
      <c r="C47" s="140"/>
      <c r="D47" s="140"/>
      <c r="E47" s="140"/>
    </row>
    <row r="48" spans="2:12" ht="90" x14ac:dyDescent="0.2">
      <c r="B48" s="68" t="s">
        <v>22</v>
      </c>
      <c r="C48" s="69" t="s">
        <v>141</v>
      </c>
      <c r="D48" s="50" t="s">
        <v>148</v>
      </c>
      <c r="E48" s="17">
        <v>2</v>
      </c>
    </row>
    <row r="49" spans="2:5" ht="16" x14ac:dyDescent="0.2">
      <c r="B49" s="68" t="s">
        <v>23</v>
      </c>
      <c r="C49" s="69" t="s">
        <v>142</v>
      </c>
      <c r="D49" s="50"/>
      <c r="E49" s="17" t="s">
        <v>41</v>
      </c>
    </row>
    <row r="50" spans="2:5" ht="60" x14ac:dyDescent="0.2">
      <c r="B50" s="68" t="s">
        <v>24</v>
      </c>
      <c r="C50" s="69" t="s">
        <v>143</v>
      </c>
      <c r="D50" s="50" t="s">
        <v>149</v>
      </c>
      <c r="E50" s="17">
        <v>1</v>
      </c>
    </row>
  </sheetData>
  <mergeCells count="12">
    <mergeCell ref="C32:E32"/>
    <mergeCell ref="H32:L32"/>
    <mergeCell ref="B36:C36"/>
    <mergeCell ref="B37:E37"/>
    <mergeCell ref="H34:L34"/>
    <mergeCell ref="B47:E47"/>
    <mergeCell ref="K36:K37"/>
    <mergeCell ref="L36:L37"/>
    <mergeCell ref="B40:E40"/>
    <mergeCell ref="H36:H37"/>
    <mergeCell ref="I36:I37"/>
    <mergeCell ref="J36:J3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44EF8-9396-4708-85C5-712361DF89B2}">
  <sheetPr>
    <tabColor theme="4"/>
  </sheetPr>
  <dimension ref="A1:Q41"/>
  <sheetViews>
    <sheetView workbookViewId="0"/>
  </sheetViews>
  <sheetFormatPr baseColWidth="10" defaultColWidth="8.83203125" defaultRowHeight="15" x14ac:dyDescent="0.2"/>
  <cols>
    <col min="1" max="1" width="32.5" customWidth="1"/>
    <col min="2" max="2" width="5.6640625" customWidth="1"/>
    <col min="3" max="3" width="65" customWidth="1"/>
    <col min="4" max="4" width="9.1640625" customWidth="1"/>
    <col min="5" max="5" width="6.6640625" customWidth="1"/>
    <col min="6" max="6" width="25.83203125" customWidth="1"/>
    <col min="7" max="7" width="100.5" customWidth="1"/>
    <col min="8" max="8" width="9.83203125" customWidth="1"/>
    <col min="9" max="9" width="7.5" customWidth="1"/>
    <col min="10" max="10" width="25.1640625" customWidth="1"/>
    <col min="11" max="11" width="47" customWidth="1"/>
    <col min="12" max="12" width="29.83203125" customWidth="1"/>
    <col min="13" max="13" width="24.5" customWidth="1"/>
    <col min="14" max="14" width="33.6640625" customWidth="1"/>
    <col min="15" max="15" width="25.33203125" customWidth="1"/>
    <col min="16" max="16" width="11.1640625" customWidth="1"/>
    <col min="17" max="17" width="10.1640625" customWidth="1"/>
    <col min="19" max="19" width="26.1640625" customWidth="1"/>
    <col min="20" max="20" width="19.83203125" customWidth="1"/>
    <col min="21" max="21" width="29.83203125" customWidth="1"/>
    <col min="22" max="22" width="26.6640625" customWidth="1"/>
  </cols>
  <sheetData>
    <row r="1" spans="1:17" s="1" customFormat="1" ht="66.75" customHeight="1" x14ac:dyDescent="0.2">
      <c r="D1" s="2" t="s">
        <v>0</v>
      </c>
    </row>
    <row r="2" spans="1:17" x14ac:dyDescent="0.2">
      <c r="A2" s="5"/>
      <c r="B2" s="5"/>
      <c r="C2" s="5"/>
      <c r="D2" s="5"/>
      <c r="E2" s="5"/>
      <c r="F2" s="5"/>
      <c r="G2" s="5"/>
      <c r="H2" s="5"/>
      <c r="I2" s="5"/>
      <c r="J2" s="5"/>
      <c r="K2" s="5"/>
      <c r="L2" s="5"/>
      <c r="M2" s="5"/>
      <c r="N2" s="5"/>
      <c r="O2" s="5"/>
      <c r="P2" s="5"/>
      <c r="Q2" s="5"/>
    </row>
    <row r="3" spans="1:17" x14ac:dyDescent="0.2">
      <c r="A3" s="5"/>
      <c r="B3" s="5"/>
      <c r="C3" s="5"/>
      <c r="D3" s="5"/>
      <c r="E3" s="5"/>
      <c r="F3" s="5"/>
      <c r="G3" s="5"/>
      <c r="H3" s="5"/>
      <c r="I3" s="5"/>
      <c r="J3" s="5"/>
      <c r="K3" s="5"/>
      <c r="L3" s="5"/>
      <c r="M3" s="5"/>
      <c r="N3" s="5"/>
      <c r="O3" s="5"/>
      <c r="P3" s="5"/>
      <c r="Q3" s="5"/>
    </row>
    <row r="4" spans="1:17" x14ac:dyDescent="0.2">
      <c r="A4" s="5"/>
      <c r="B4" s="5"/>
      <c r="C4" s="5"/>
      <c r="D4" s="5"/>
      <c r="E4" s="5"/>
      <c r="F4" s="5"/>
      <c r="G4" s="5"/>
      <c r="H4" s="5"/>
      <c r="I4" s="5"/>
      <c r="J4" s="5"/>
      <c r="K4" s="5"/>
      <c r="L4" s="5"/>
      <c r="M4" s="5"/>
      <c r="N4" s="5"/>
      <c r="O4" s="5"/>
      <c r="P4" s="5"/>
      <c r="Q4" s="5"/>
    </row>
    <row r="5" spans="1:17" x14ac:dyDescent="0.2">
      <c r="A5" s="5"/>
      <c r="B5" s="5"/>
      <c r="C5" s="5"/>
      <c r="D5" s="5"/>
      <c r="E5" s="5"/>
      <c r="F5" s="5"/>
      <c r="G5" s="5"/>
      <c r="H5" s="5"/>
      <c r="I5" s="5"/>
      <c r="J5" s="5"/>
      <c r="K5" s="5"/>
      <c r="L5" s="5"/>
      <c r="M5" s="5"/>
      <c r="N5" s="5"/>
      <c r="O5" s="5"/>
      <c r="P5" s="5"/>
      <c r="Q5" s="5"/>
    </row>
    <row r="6" spans="1:17" x14ac:dyDescent="0.2">
      <c r="A6" s="5"/>
      <c r="B6" s="5"/>
      <c r="C6" s="5"/>
      <c r="D6" s="5"/>
      <c r="E6" s="5"/>
      <c r="F6" s="5"/>
      <c r="G6" s="5"/>
      <c r="H6" s="5"/>
      <c r="I6" s="5"/>
      <c r="J6" s="5"/>
      <c r="K6" s="5"/>
      <c r="L6" s="5"/>
      <c r="M6" s="5"/>
      <c r="N6" s="5"/>
      <c r="O6" s="5"/>
      <c r="P6" s="5"/>
      <c r="Q6" s="5"/>
    </row>
    <row r="7" spans="1:17" x14ac:dyDescent="0.2">
      <c r="A7" s="5"/>
      <c r="B7" s="5"/>
      <c r="C7" s="5"/>
      <c r="D7" s="5"/>
      <c r="E7" s="5"/>
      <c r="F7" s="5"/>
      <c r="G7" s="5"/>
      <c r="H7" s="5"/>
      <c r="I7" s="5"/>
      <c r="J7" s="5"/>
      <c r="K7" s="5"/>
      <c r="L7" s="5"/>
      <c r="M7" s="5"/>
      <c r="N7" s="5"/>
      <c r="O7" s="5"/>
      <c r="P7" s="5"/>
      <c r="Q7" s="5"/>
    </row>
    <row r="8" spans="1:17" x14ac:dyDescent="0.2">
      <c r="A8" s="5"/>
      <c r="B8" s="5"/>
      <c r="C8" s="5"/>
      <c r="D8" s="5"/>
      <c r="E8" s="5"/>
      <c r="F8" s="5"/>
      <c r="G8" s="5"/>
      <c r="H8" s="5"/>
      <c r="I8" s="5"/>
      <c r="J8" s="5"/>
      <c r="K8" s="5"/>
      <c r="L8" s="5"/>
      <c r="M8" s="5"/>
      <c r="N8" s="5"/>
      <c r="O8" s="5"/>
      <c r="P8" s="5"/>
      <c r="Q8" s="5"/>
    </row>
    <row r="9" spans="1:17" x14ac:dyDescent="0.2">
      <c r="A9" s="5"/>
      <c r="B9" s="5"/>
      <c r="C9" s="5"/>
      <c r="D9" s="5"/>
      <c r="E9" s="5"/>
      <c r="F9" s="5"/>
      <c r="G9" s="5"/>
      <c r="H9" s="5"/>
      <c r="I9" s="5"/>
      <c r="J9" s="5"/>
      <c r="K9" s="5"/>
      <c r="L9" s="5"/>
      <c r="M9" s="5"/>
      <c r="N9" s="5"/>
      <c r="O9" s="5"/>
      <c r="P9" s="5"/>
      <c r="Q9" s="5"/>
    </row>
    <row r="10" spans="1:17" x14ac:dyDescent="0.2">
      <c r="A10" s="5"/>
      <c r="B10" s="5"/>
      <c r="C10" s="5"/>
      <c r="D10" s="5"/>
      <c r="E10" s="5"/>
      <c r="F10" s="5"/>
      <c r="G10" s="5"/>
      <c r="H10" s="5"/>
      <c r="I10" s="5"/>
      <c r="J10" s="5"/>
      <c r="K10" s="5"/>
      <c r="L10" s="5"/>
      <c r="M10" s="5"/>
      <c r="N10" s="5"/>
      <c r="O10" s="5"/>
      <c r="P10" s="5"/>
      <c r="Q10" s="5"/>
    </row>
    <row r="11" spans="1:17" x14ac:dyDescent="0.2">
      <c r="A11" s="5"/>
      <c r="B11" s="5"/>
      <c r="C11" s="5"/>
      <c r="D11" s="5"/>
      <c r="E11" s="5"/>
      <c r="F11" s="5"/>
      <c r="G11" s="5"/>
      <c r="H11" s="5"/>
      <c r="I11" s="5"/>
      <c r="J11" s="5"/>
      <c r="K11" s="5"/>
      <c r="L11" s="5"/>
      <c r="M11" s="5"/>
      <c r="N11" s="5"/>
      <c r="O11" s="5"/>
      <c r="P11" s="5"/>
      <c r="Q11" s="5"/>
    </row>
    <row r="12" spans="1:17" x14ac:dyDescent="0.2">
      <c r="A12" s="5"/>
      <c r="B12" s="5"/>
      <c r="C12" s="5"/>
      <c r="D12" s="5"/>
      <c r="E12" s="5"/>
      <c r="F12" s="5"/>
      <c r="G12" s="5"/>
      <c r="H12" s="5"/>
      <c r="I12" s="5"/>
      <c r="J12" s="5"/>
      <c r="K12" s="5"/>
      <c r="L12" s="5"/>
      <c r="M12" s="5"/>
      <c r="N12" s="5"/>
      <c r="O12" s="5"/>
      <c r="P12" s="5"/>
      <c r="Q12" s="5"/>
    </row>
    <row r="13" spans="1:17" x14ac:dyDescent="0.2">
      <c r="A13" s="5"/>
      <c r="B13" s="5"/>
      <c r="C13" s="5"/>
      <c r="D13" s="5"/>
      <c r="E13" s="5"/>
      <c r="F13" s="5"/>
      <c r="G13" s="5"/>
      <c r="H13" s="5"/>
      <c r="I13" s="5"/>
      <c r="J13" s="5"/>
      <c r="K13" s="5"/>
      <c r="L13" s="5"/>
      <c r="M13" s="5"/>
      <c r="N13" s="5"/>
      <c r="O13" s="5"/>
      <c r="P13" s="5"/>
      <c r="Q13" s="5"/>
    </row>
    <row r="14" spans="1:17" x14ac:dyDescent="0.2">
      <c r="A14" s="5"/>
      <c r="B14" s="5"/>
      <c r="C14" s="5"/>
      <c r="D14" s="5"/>
      <c r="E14" s="5"/>
      <c r="F14" s="5"/>
      <c r="G14" s="5"/>
      <c r="H14" s="5"/>
      <c r="I14" s="5"/>
      <c r="J14" s="5"/>
      <c r="K14" s="5"/>
      <c r="L14" s="5"/>
      <c r="M14" s="5"/>
      <c r="N14" s="5"/>
      <c r="O14" s="5"/>
      <c r="P14" s="5"/>
      <c r="Q14" s="5"/>
    </row>
    <row r="15" spans="1:17" x14ac:dyDescent="0.2">
      <c r="A15" s="5"/>
      <c r="B15" s="5"/>
      <c r="C15" s="5"/>
      <c r="D15" s="5"/>
      <c r="E15" s="5"/>
      <c r="F15" s="5"/>
      <c r="G15" s="5"/>
      <c r="H15" s="5"/>
      <c r="I15" s="5"/>
      <c r="J15" s="5"/>
      <c r="K15" s="5"/>
      <c r="L15" s="5"/>
      <c r="M15" s="5"/>
      <c r="N15" s="5"/>
      <c r="O15" s="5"/>
      <c r="P15" s="5"/>
      <c r="Q15" s="5"/>
    </row>
    <row r="16" spans="1:17" x14ac:dyDescent="0.2">
      <c r="A16" s="5"/>
      <c r="B16" s="5"/>
      <c r="C16" s="5"/>
      <c r="D16" s="5"/>
      <c r="E16" s="5"/>
      <c r="F16" s="5"/>
      <c r="G16" s="5"/>
      <c r="H16" s="5"/>
      <c r="I16" s="5"/>
      <c r="J16" s="5"/>
      <c r="K16" s="5"/>
      <c r="L16" s="5"/>
      <c r="M16" s="5"/>
      <c r="N16" s="5"/>
      <c r="O16" s="5"/>
      <c r="P16" s="5"/>
      <c r="Q16" s="5"/>
    </row>
    <row r="17" spans="1:17" x14ac:dyDescent="0.2">
      <c r="A17" s="5"/>
      <c r="B17" s="5"/>
      <c r="C17" s="5"/>
      <c r="D17" s="5"/>
      <c r="E17" s="5"/>
      <c r="F17" s="5"/>
      <c r="G17" s="5"/>
      <c r="H17" s="5"/>
      <c r="I17" s="5"/>
      <c r="J17" s="5"/>
      <c r="K17" s="5"/>
      <c r="L17" s="5"/>
      <c r="M17" s="5"/>
      <c r="N17" s="5"/>
      <c r="O17" s="5"/>
      <c r="P17" s="5"/>
      <c r="Q17" s="5"/>
    </row>
    <row r="18" spans="1:17" x14ac:dyDescent="0.2">
      <c r="A18" s="5"/>
      <c r="B18" s="5"/>
      <c r="C18" s="5"/>
      <c r="D18" s="5"/>
      <c r="E18" s="5"/>
      <c r="F18" s="5"/>
      <c r="G18" s="5"/>
      <c r="H18" s="5"/>
      <c r="I18" s="5"/>
      <c r="J18" s="5"/>
      <c r="K18" s="5"/>
      <c r="L18" s="5"/>
      <c r="M18" s="5"/>
      <c r="N18" s="5"/>
      <c r="O18" s="5"/>
      <c r="P18" s="5"/>
      <c r="Q18" s="5"/>
    </row>
    <row r="19" spans="1:17" x14ac:dyDescent="0.2">
      <c r="A19" s="5"/>
      <c r="B19" s="5"/>
      <c r="C19" s="5"/>
      <c r="D19" s="5"/>
      <c r="E19" s="5"/>
      <c r="F19" s="5"/>
      <c r="G19" s="5"/>
      <c r="H19" s="5"/>
      <c r="I19" s="5"/>
      <c r="J19" s="5"/>
      <c r="K19" s="5"/>
      <c r="L19" s="5"/>
      <c r="M19" s="5"/>
      <c r="N19" s="5"/>
      <c r="O19" s="5"/>
      <c r="P19" s="5"/>
      <c r="Q19" s="5"/>
    </row>
    <row r="20" spans="1:17" x14ac:dyDescent="0.2">
      <c r="A20" s="5"/>
      <c r="B20" s="5"/>
      <c r="C20" s="5"/>
      <c r="D20" s="5"/>
      <c r="E20" s="5"/>
      <c r="F20" s="5"/>
      <c r="G20" s="5"/>
      <c r="H20" s="5"/>
      <c r="I20" s="5"/>
      <c r="J20" s="5"/>
      <c r="K20" s="5"/>
      <c r="L20" s="5"/>
      <c r="M20" s="5"/>
      <c r="N20" s="5"/>
      <c r="O20" s="5"/>
      <c r="P20" s="5"/>
      <c r="Q20" s="5"/>
    </row>
    <row r="21" spans="1:17" x14ac:dyDescent="0.2">
      <c r="A21" s="5"/>
      <c r="B21" s="5"/>
      <c r="C21" s="5"/>
      <c r="D21" s="5"/>
      <c r="E21" s="5"/>
      <c r="F21" s="5"/>
      <c r="G21" s="5"/>
      <c r="H21" s="5"/>
      <c r="I21" s="5"/>
      <c r="J21" s="5"/>
      <c r="K21" s="5"/>
      <c r="L21" s="5"/>
      <c r="M21" s="5"/>
      <c r="N21" s="5"/>
      <c r="O21" s="5"/>
      <c r="P21" s="5"/>
      <c r="Q21" s="5"/>
    </row>
    <row r="22" spans="1:17" x14ac:dyDescent="0.2">
      <c r="A22" s="5"/>
      <c r="B22" s="5"/>
      <c r="C22" s="5"/>
      <c r="D22" s="5"/>
      <c r="E22" s="5"/>
      <c r="F22" s="5"/>
      <c r="G22" s="5"/>
      <c r="H22" s="5"/>
      <c r="I22" s="5"/>
      <c r="J22" s="5"/>
      <c r="K22" s="5"/>
      <c r="L22" s="5"/>
      <c r="M22" s="5"/>
      <c r="N22" s="5"/>
      <c r="O22" s="5"/>
      <c r="P22" s="5"/>
      <c r="Q22" s="5"/>
    </row>
    <row r="23" spans="1:17" x14ac:dyDescent="0.2">
      <c r="A23" s="5"/>
      <c r="B23" s="5"/>
      <c r="C23" s="5"/>
      <c r="D23" s="5"/>
      <c r="E23" s="5"/>
      <c r="F23" s="5"/>
      <c r="G23" s="5"/>
      <c r="H23" s="5"/>
      <c r="I23" s="5"/>
      <c r="J23" s="5"/>
      <c r="K23" s="5"/>
      <c r="L23" s="5"/>
      <c r="M23" s="5"/>
      <c r="N23" s="5"/>
      <c r="O23" s="5"/>
      <c r="P23" s="5"/>
      <c r="Q23" s="5"/>
    </row>
    <row r="24" spans="1:17" x14ac:dyDescent="0.2">
      <c r="A24" s="5"/>
      <c r="B24" s="5"/>
      <c r="C24" s="5"/>
      <c r="D24" s="5"/>
      <c r="E24" s="5"/>
      <c r="F24" s="5"/>
      <c r="G24" s="5"/>
      <c r="H24" s="5"/>
      <c r="I24" s="5"/>
      <c r="J24" s="5"/>
      <c r="K24" s="5"/>
      <c r="L24" s="5"/>
      <c r="M24" s="5"/>
      <c r="N24" s="5"/>
      <c r="O24" s="5"/>
      <c r="P24" s="5"/>
      <c r="Q24" s="5"/>
    </row>
    <row r="25" spans="1:17" x14ac:dyDescent="0.2">
      <c r="A25" s="5"/>
      <c r="B25" s="5"/>
      <c r="C25" s="5"/>
      <c r="D25" s="5"/>
      <c r="E25" s="5"/>
      <c r="F25" s="5"/>
      <c r="G25" s="5"/>
      <c r="H25" s="5"/>
      <c r="I25" s="5"/>
      <c r="J25" s="5"/>
      <c r="K25" s="5"/>
      <c r="L25" s="5"/>
      <c r="M25" s="5"/>
      <c r="N25" s="5"/>
      <c r="O25" s="5"/>
      <c r="P25" s="5"/>
      <c r="Q25" s="5"/>
    </row>
    <row r="26" spans="1:17" x14ac:dyDescent="0.2">
      <c r="A26" s="5"/>
      <c r="B26" s="5"/>
      <c r="C26" s="5"/>
      <c r="D26" s="5"/>
      <c r="E26" s="5"/>
      <c r="F26" s="5"/>
      <c r="G26" s="5"/>
      <c r="H26" s="5"/>
      <c r="I26" s="5"/>
      <c r="J26" s="5"/>
      <c r="K26" s="5"/>
      <c r="L26" s="5"/>
      <c r="M26" s="5"/>
      <c r="N26" s="5"/>
      <c r="O26" s="5"/>
      <c r="P26" s="5"/>
      <c r="Q26" s="5"/>
    </row>
    <row r="27" spans="1:17" x14ac:dyDescent="0.2">
      <c r="A27" s="5"/>
      <c r="B27" s="5"/>
      <c r="C27" s="5"/>
      <c r="D27" s="5"/>
      <c r="E27" s="5"/>
      <c r="F27" s="5"/>
      <c r="G27" s="5"/>
      <c r="H27" s="5"/>
      <c r="I27" s="5"/>
      <c r="J27" s="5"/>
      <c r="K27" s="5"/>
      <c r="L27" s="5"/>
      <c r="M27" s="5"/>
      <c r="N27" s="5"/>
      <c r="O27" s="5"/>
      <c r="P27" s="5"/>
      <c r="Q27" s="5"/>
    </row>
    <row r="28" spans="1:17" x14ac:dyDescent="0.2">
      <c r="A28" s="5"/>
      <c r="B28" s="5"/>
      <c r="C28" s="5"/>
      <c r="D28" s="5"/>
      <c r="E28" s="5"/>
      <c r="F28" s="5"/>
      <c r="G28" s="5"/>
      <c r="H28" s="5"/>
      <c r="I28" s="5"/>
      <c r="J28" s="5"/>
      <c r="K28" s="5"/>
      <c r="L28" s="5"/>
      <c r="M28" s="5"/>
      <c r="N28" s="5"/>
      <c r="O28" s="5"/>
      <c r="P28" s="5"/>
      <c r="Q28" s="5"/>
    </row>
    <row r="29" spans="1:17" x14ac:dyDescent="0.2">
      <c r="A29" s="5"/>
      <c r="B29" s="5"/>
      <c r="C29" s="5"/>
      <c r="D29" s="5"/>
      <c r="E29" s="5"/>
      <c r="F29" s="5"/>
      <c r="G29" s="5"/>
      <c r="H29" s="5"/>
      <c r="I29" s="5"/>
      <c r="J29" s="5"/>
      <c r="K29" s="5"/>
      <c r="L29" s="5"/>
      <c r="M29" s="5"/>
      <c r="N29" s="5"/>
      <c r="O29" s="5"/>
      <c r="P29" s="5"/>
      <c r="Q29" s="5"/>
    </row>
    <row r="30" spans="1:17" s="4" customFormat="1" ht="21" x14ac:dyDescent="0.25">
      <c r="A30" s="3" t="s">
        <v>272</v>
      </c>
      <c r="B30" s="3"/>
    </row>
    <row r="32" spans="1:17" ht="39" customHeight="1" x14ac:dyDescent="0.2">
      <c r="A32" s="61" t="s">
        <v>273</v>
      </c>
      <c r="B32" s="64" t="s">
        <v>274</v>
      </c>
      <c r="C32" s="102" t="s">
        <v>275</v>
      </c>
      <c r="E32" s="64" t="s">
        <v>276</v>
      </c>
      <c r="F32" s="161" t="s">
        <v>277</v>
      </c>
      <c r="G32" s="163"/>
      <c r="I32" s="64" t="s">
        <v>278</v>
      </c>
      <c r="J32" s="196" t="s">
        <v>279</v>
      </c>
      <c r="K32" s="196"/>
    </row>
    <row r="34" spans="3:11" ht="90" customHeight="1" x14ac:dyDescent="0.2">
      <c r="C34" s="103" t="s">
        <v>280</v>
      </c>
      <c r="F34" s="194" t="s">
        <v>282</v>
      </c>
      <c r="G34" s="195"/>
      <c r="J34" s="197" t="s">
        <v>283</v>
      </c>
      <c r="K34" s="197"/>
    </row>
    <row r="37" spans="3:11" ht="80" x14ac:dyDescent="0.2">
      <c r="C37" s="103" t="s">
        <v>281</v>
      </c>
      <c r="F37" s="194" t="s">
        <v>284</v>
      </c>
      <c r="G37" s="195"/>
      <c r="J37" s="197" t="s">
        <v>285</v>
      </c>
      <c r="K37" s="197"/>
    </row>
    <row r="39" spans="3:11" ht="180" x14ac:dyDescent="0.2">
      <c r="G39" s="104" t="s">
        <v>286</v>
      </c>
      <c r="K39" s="104" t="s">
        <v>287</v>
      </c>
    </row>
    <row r="41" spans="3:11" ht="282" x14ac:dyDescent="0.2">
      <c r="G41" s="104" t="s">
        <v>288</v>
      </c>
      <c r="K41" s="104" t="s">
        <v>289</v>
      </c>
    </row>
  </sheetData>
  <mergeCells count="6">
    <mergeCell ref="F32:G32"/>
    <mergeCell ref="F34:G34"/>
    <mergeCell ref="F37:G37"/>
    <mergeCell ref="J32:K32"/>
    <mergeCell ref="J34:K34"/>
    <mergeCell ref="J37:K3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5D4B7-834E-465A-A207-072607DBDEBF}">
  <sheetPr>
    <tabColor theme="0" tint="-0.499984740745262"/>
  </sheetPr>
  <dimension ref="A1:Q184"/>
  <sheetViews>
    <sheetView workbookViewId="0"/>
  </sheetViews>
  <sheetFormatPr baseColWidth="10" defaultColWidth="8.83203125" defaultRowHeight="15" x14ac:dyDescent="0.2"/>
  <cols>
    <col min="1" max="1" width="5.6640625" customWidth="1"/>
    <col min="2" max="2" width="59.5" customWidth="1"/>
    <col min="3" max="3" width="67.6640625" customWidth="1"/>
    <col min="4" max="5" width="8" customWidth="1"/>
    <col min="8" max="8" width="63.83203125" customWidth="1"/>
    <col min="9" max="9" width="13.5" customWidth="1"/>
    <col min="10" max="10" width="22.33203125" customWidth="1"/>
    <col min="11" max="11" width="9.5" customWidth="1"/>
    <col min="12" max="12" width="8.5" customWidth="1"/>
    <col min="13" max="13" width="24.5" customWidth="1"/>
    <col min="14" max="14" width="29.83203125" customWidth="1"/>
    <col min="15" max="15" width="24.5" customWidth="1"/>
    <col min="16" max="16" width="33.6640625" customWidth="1"/>
    <col min="17" max="17" width="25.33203125" customWidth="1"/>
    <col min="18" max="18" width="11.1640625" customWidth="1"/>
    <col min="19" max="19" width="10.1640625" customWidth="1"/>
    <col min="21" max="21" width="26.1640625" customWidth="1"/>
    <col min="22" max="22" width="19.83203125" customWidth="1"/>
    <col min="23" max="23" width="29.83203125" customWidth="1"/>
    <col min="24" max="24" width="26.6640625" customWidth="1"/>
  </cols>
  <sheetData>
    <row r="1" spans="1:17" s="1" customFormat="1" ht="66.75" customHeight="1" x14ac:dyDescent="0.2">
      <c r="D1" s="2"/>
    </row>
    <row r="2" spans="1:17" x14ac:dyDescent="0.2">
      <c r="A2" s="5"/>
      <c r="B2" s="5"/>
      <c r="C2" s="5"/>
      <c r="D2" s="5"/>
      <c r="E2" s="5"/>
      <c r="F2" s="5"/>
      <c r="G2" s="5"/>
      <c r="H2" s="5"/>
      <c r="I2" s="5"/>
      <c r="J2" s="5"/>
      <c r="K2" s="5"/>
      <c r="L2" s="5"/>
      <c r="M2" s="5"/>
      <c r="N2" s="5"/>
      <c r="O2" s="5"/>
      <c r="P2" s="5"/>
      <c r="Q2" s="5"/>
    </row>
    <row r="3" spans="1:17" x14ac:dyDescent="0.2">
      <c r="A3" s="5"/>
      <c r="B3" s="5"/>
      <c r="C3" s="5"/>
      <c r="D3" s="5"/>
      <c r="E3" s="5"/>
      <c r="F3" s="5"/>
      <c r="G3" s="5"/>
      <c r="H3" s="5"/>
      <c r="I3" s="5"/>
      <c r="J3" s="5"/>
      <c r="K3" s="5"/>
      <c r="L3" s="5"/>
      <c r="M3" s="5"/>
      <c r="N3" s="5"/>
      <c r="O3" s="5"/>
      <c r="P3" s="5"/>
      <c r="Q3" s="5"/>
    </row>
    <row r="4" spans="1:17" x14ac:dyDescent="0.2">
      <c r="A4" s="5"/>
      <c r="B4" s="5"/>
      <c r="C4" s="5"/>
      <c r="D4" s="5"/>
      <c r="E4" s="5"/>
      <c r="F4" s="5"/>
      <c r="G4" s="5"/>
      <c r="H4" s="5"/>
      <c r="I4" s="5"/>
      <c r="J4" s="5"/>
      <c r="K4" s="5"/>
      <c r="L4" s="5"/>
      <c r="M4" s="5"/>
      <c r="N4" s="5"/>
      <c r="O4" s="5"/>
      <c r="P4" s="5"/>
      <c r="Q4" s="5"/>
    </row>
    <row r="5" spans="1:17" x14ac:dyDescent="0.2">
      <c r="A5" s="5"/>
      <c r="B5" s="5"/>
      <c r="C5" s="5"/>
      <c r="D5" s="5"/>
      <c r="E5" s="5"/>
      <c r="F5" s="5"/>
      <c r="G5" s="5"/>
      <c r="H5" s="5"/>
      <c r="I5" s="5"/>
      <c r="J5" s="5"/>
      <c r="K5" s="5"/>
      <c r="L5" s="5"/>
      <c r="M5" s="5"/>
      <c r="N5" s="5"/>
      <c r="O5" s="5"/>
      <c r="P5" s="5"/>
      <c r="Q5" s="5"/>
    </row>
    <row r="6" spans="1:17" x14ac:dyDescent="0.2">
      <c r="A6" s="5"/>
      <c r="B6" s="5"/>
      <c r="C6" s="5"/>
      <c r="D6" s="5"/>
      <c r="E6" s="5"/>
      <c r="F6" s="5"/>
      <c r="G6" s="5"/>
      <c r="H6" s="5"/>
      <c r="I6" s="5"/>
      <c r="J6" s="5"/>
      <c r="K6" s="5"/>
      <c r="L6" s="5"/>
      <c r="M6" s="5"/>
      <c r="N6" s="5"/>
      <c r="O6" s="5"/>
      <c r="P6" s="5"/>
      <c r="Q6" s="5"/>
    </row>
    <row r="7" spans="1:17" x14ac:dyDescent="0.2">
      <c r="A7" s="5"/>
      <c r="B7" s="5"/>
      <c r="C7" s="5"/>
      <c r="D7" s="5"/>
      <c r="E7" s="5"/>
      <c r="F7" s="5"/>
      <c r="G7" s="5"/>
      <c r="H7" s="5"/>
      <c r="I7" s="5"/>
      <c r="J7" s="5"/>
      <c r="K7" s="5"/>
      <c r="L7" s="5"/>
      <c r="M7" s="5"/>
      <c r="N7" s="5"/>
      <c r="O7" s="5"/>
      <c r="P7" s="5"/>
      <c r="Q7" s="5"/>
    </row>
    <row r="8" spans="1:17" x14ac:dyDescent="0.2">
      <c r="A8" s="5"/>
      <c r="B8" s="5"/>
      <c r="C8" s="5"/>
      <c r="D8" s="5"/>
      <c r="E8" s="5"/>
      <c r="F8" s="5"/>
      <c r="G8" s="5"/>
      <c r="H8" s="5"/>
      <c r="I8" s="5"/>
      <c r="J8" s="5"/>
      <c r="K8" s="5"/>
      <c r="L8" s="5"/>
      <c r="M8" s="5"/>
      <c r="N8" s="5"/>
      <c r="O8" s="5"/>
      <c r="P8" s="5"/>
      <c r="Q8" s="5"/>
    </row>
    <row r="9" spans="1:17" x14ac:dyDescent="0.2">
      <c r="A9" s="5"/>
      <c r="B9" s="5"/>
      <c r="C9" s="5"/>
      <c r="D9" s="5"/>
      <c r="E9" s="5"/>
      <c r="F9" s="5"/>
      <c r="G9" s="5"/>
      <c r="H9" s="5"/>
      <c r="I9" s="5"/>
      <c r="J9" s="5"/>
      <c r="K9" s="5"/>
      <c r="L9" s="5"/>
      <c r="M9" s="5"/>
      <c r="N9" s="5"/>
      <c r="O9" s="5"/>
      <c r="P9" s="5"/>
      <c r="Q9" s="5"/>
    </row>
    <row r="10" spans="1:17" x14ac:dyDescent="0.2">
      <c r="A10" s="5"/>
      <c r="B10" s="5"/>
      <c r="C10" s="5"/>
      <c r="D10" s="5"/>
      <c r="E10" s="5"/>
      <c r="F10" s="5"/>
      <c r="G10" s="5"/>
      <c r="H10" s="5"/>
      <c r="I10" s="5"/>
      <c r="J10" s="5"/>
      <c r="K10" s="5"/>
      <c r="L10" s="5"/>
      <c r="M10" s="5"/>
      <c r="N10" s="5"/>
      <c r="O10" s="5"/>
      <c r="P10" s="5"/>
      <c r="Q10" s="5"/>
    </row>
    <row r="11" spans="1:17" x14ac:dyDescent="0.2">
      <c r="A11" s="5"/>
      <c r="B11" s="5"/>
      <c r="C11" s="5"/>
      <c r="D11" s="5"/>
      <c r="E11" s="5"/>
      <c r="F11" s="5"/>
      <c r="G11" s="5"/>
      <c r="H11" s="5"/>
      <c r="I11" s="5"/>
      <c r="J11" s="5"/>
      <c r="K11" s="5"/>
      <c r="L11" s="5"/>
      <c r="M11" s="5"/>
      <c r="N11" s="5"/>
      <c r="O11" s="5"/>
      <c r="P11" s="5"/>
      <c r="Q11" s="5"/>
    </row>
    <row r="12" spans="1:17" x14ac:dyDescent="0.2">
      <c r="A12" s="5"/>
      <c r="B12" s="5"/>
      <c r="C12" s="5"/>
      <c r="D12" s="5"/>
      <c r="E12" s="5"/>
      <c r="F12" s="5"/>
      <c r="G12" s="5"/>
      <c r="H12" s="5"/>
      <c r="I12" s="5"/>
      <c r="J12" s="5"/>
      <c r="K12" s="5"/>
      <c r="L12" s="5"/>
      <c r="M12" s="5"/>
      <c r="N12" s="5"/>
      <c r="O12" s="5"/>
      <c r="P12" s="5"/>
      <c r="Q12" s="5"/>
    </row>
    <row r="13" spans="1:17" x14ac:dyDescent="0.2">
      <c r="A13" s="5"/>
      <c r="B13" s="5"/>
      <c r="C13" s="5"/>
      <c r="D13" s="5"/>
      <c r="E13" s="5"/>
      <c r="F13" s="5"/>
      <c r="G13" s="5"/>
      <c r="H13" s="5"/>
      <c r="I13" s="5"/>
      <c r="J13" s="5"/>
      <c r="K13" s="5"/>
      <c r="L13" s="5"/>
      <c r="M13" s="5"/>
      <c r="N13" s="5"/>
      <c r="O13" s="5"/>
      <c r="P13" s="5"/>
      <c r="Q13" s="5"/>
    </row>
    <row r="14" spans="1:17" x14ac:dyDescent="0.2">
      <c r="A14" s="5"/>
      <c r="B14" s="5"/>
      <c r="C14" s="5"/>
      <c r="D14" s="5"/>
      <c r="E14" s="5"/>
      <c r="F14" s="5"/>
      <c r="G14" s="5"/>
      <c r="H14" s="5"/>
      <c r="I14" s="5"/>
      <c r="J14" s="5"/>
      <c r="K14" s="5"/>
      <c r="L14" s="5"/>
      <c r="M14" s="5"/>
      <c r="N14" s="5"/>
      <c r="O14" s="5"/>
      <c r="P14" s="5"/>
      <c r="Q14" s="5"/>
    </row>
    <row r="15" spans="1:17" x14ac:dyDescent="0.2">
      <c r="A15" s="5"/>
      <c r="B15" s="5"/>
      <c r="C15" s="5"/>
      <c r="D15" s="5"/>
      <c r="E15" s="5"/>
      <c r="F15" s="5"/>
      <c r="G15" s="5"/>
      <c r="H15" s="5"/>
      <c r="I15" s="5"/>
      <c r="J15" s="5"/>
      <c r="K15" s="5"/>
      <c r="L15" s="5"/>
      <c r="M15" s="5"/>
      <c r="N15" s="5"/>
      <c r="O15" s="5"/>
      <c r="P15" s="5"/>
      <c r="Q15" s="5"/>
    </row>
    <row r="16" spans="1:17" x14ac:dyDescent="0.2">
      <c r="A16" s="5"/>
      <c r="B16" s="5"/>
      <c r="C16" s="5"/>
      <c r="D16" s="5"/>
      <c r="E16" s="5"/>
      <c r="F16" s="5"/>
      <c r="G16" s="5"/>
      <c r="H16" s="5"/>
      <c r="I16" s="5"/>
      <c r="J16" s="5"/>
      <c r="K16" s="5"/>
      <c r="L16" s="5"/>
      <c r="M16" s="5"/>
      <c r="N16" s="5"/>
      <c r="O16" s="5"/>
      <c r="P16" s="5"/>
      <c r="Q16" s="5"/>
    </row>
    <row r="17" spans="1:17" x14ac:dyDescent="0.2">
      <c r="A17" s="5"/>
      <c r="B17" s="5"/>
      <c r="C17" s="5"/>
      <c r="D17" s="5"/>
      <c r="E17" s="5"/>
      <c r="F17" s="5"/>
      <c r="G17" s="5"/>
      <c r="H17" s="5"/>
      <c r="I17" s="5"/>
      <c r="J17" s="5"/>
      <c r="K17" s="5"/>
      <c r="L17" s="5"/>
      <c r="M17" s="5"/>
      <c r="N17" s="5"/>
      <c r="O17" s="5"/>
      <c r="P17" s="5"/>
      <c r="Q17" s="5"/>
    </row>
    <row r="18" spans="1:17" x14ac:dyDescent="0.2">
      <c r="A18" s="5"/>
      <c r="B18" s="5"/>
      <c r="C18" s="5"/>
      <c r="D18" s="5"/>
      <c r="E18" s="5"/>
      <c r="F18" s="5"/>
      <c r="G18" s="5"/>
      <c r="H18" s="5"/>
      <c r="I18" s="5"/>
      <c r="J18" s="5"/>
      <c r="K18" s="5"/>
      <c r="L18" s="5"/>
      <c r="M18" s="5"/>
      <c r="N18" s="5"/>
      <c r="O18" s="5"/>
      <c r="P18" s="5"/>
      <c r="Q18" s="5"/>
    </row>
    <row r="19" spans="1:17" x14ac:dyDescent="0.2">
      <c r="A19" s="5"/>
      <c r="B19" s="5"/>
      <c r="C19" s="5"/>
      <c r="D19" s="5"/>
      <c r="E19" s="5"/>
      <c r="F19" s="5"/>
      <c r="G19" s="5"/>
      <c r="H19" s="5"/>
      <c r="I19" s="5"/>
      <c r="J19" s="5"/>
      <c r="K19" s="5"/>
      <c r="L19" s="5"/>
      <c r="M19" s="5"/>
      <c r="N19" s="5"/>
      <c r="O19" s="5"/>
      <c r="P19" s="5"/>
      <c r="Q19" s="5"/>
    </row>
    <row r="20" spans="1:17" x14ac:dyDescent="0.2">
      <c r="A20" s="5"/>
      <c r="B20" s="5"/>
      <c r="C20" s="5"/>
      <c r="D20" s="5"/>
      <c r="E20" s="5"/>
      <c r="F20" s="5"/>
      <c r="G20" s="5"/>
      <c r="H20" s="5"/>
      <c r="I20" s="5"/>
      <c r="J20" s="5"/>
      <c r="K20" s="5"/>
      <c r="L20" s="5"/>
      <c r="M20" s="5"/>
      <c r="N20" s="5"/>
      <c r="O20" s="5"/>
      <c r="P20" s="5"/>
      <c r="Q20" s="5"/>
    </row>
    <row r="21" spans="1:17" x14ac:dyDescent="0.2">
      <c r="A21" s="5"/>
      <c r="B21" s="5"/>
      <c r="C21" s="5"/>
      <c r="D21" s="5"/>
      <c r="E21" s="5"/>
      <c r="F21" s="5"/>
      <c r="G21" s="5"/>
      <c r="H21" s="5"/>
      <c r="I21" s="5"/>
      <c r="J21" s="5"/>
      <c r="K21" s="5"/>
      <c r="L21" s="5"/>
      <c r="M21" s="5"/>
      <c r="N21" s="5"/>
      <c r="O21" s="5"/>
      <c r="P21" s="5"/>
      <c r="Q21" s="5"/>
    </row>
    <row r="22" spans="1:17" x14ac:dyDescent="0.2">
      <c r="A22" s="5"/>
      <c r="B22" s="5"/>
      <c r="C22" s="5"/>
      <c r="D22" s="5"/>
      <c r="E22" s="5"/>
      <c r="F22" s="5"/>
      <c r="G22" s="5"/>
      <c r="H22" s="5"/>
      <c r="I22" s="5"/>
      <c r="J22" s="5"/>
      <c r="K22" s="5"/>
      <c r="L22" s="5"/>
      <c r="M22" s="5"/>
      <c r="N22" s="5"/>
      <c r="O22" s="5"/>
      <c r="P22" s="5"/>
      <c r="Q22" s="5"/>
    </row>
    <row r="23" spans="1:17" x14ac:dyDescent="0.2">
      <c r="A23" s="5"/>
      <c r="B23" s="5"/>
      <c r="C23" s="5"/>
      <c r="D23" s="5"/>
      <c r="E23" s="5"/>
      <c r="F23" s="5"/>
      <c r="G23" s="5"/>
      <c r="H23" s="5"/>
      <c r="I23" s="5"/>
      <c r="J23" s="5"/>
      <c r="K23" s="5"/>
      <c r="L23" s="5"/>
      <c r="M23" s="5"/>
      <c r="N23" s="5"/>
      <c r="O23" s="5"/>
      <c r="P23" s="5"/>
      <c r="Q23" s="5"/>
    </row>
    <row r="24" spans="1:17" x14ac:dyDescent="0.2">
      <c r="A24" s="5"/>
      <c r="B24" s="5"/>
      <c r="C24" s="5"/>
      <c r="D24" s="5"/>
      <c r="E24" s="5"/>
      <c r="F24" s="5"/>
      <c r="G24" s="5"/>
      <c r="H24" s="5"/>
      <c r="I24" s="5"/>
      <c r="J24" s="5"/>
      <c r="K24" s="5"/>
      <c r="L24" s="5"/>
      <c r="M24" s="5"/>
      <c r="N24" s="5"/>
      <c r="O24" s="5"/>
      <c r="P24" s="5"/>
      <c r="Q24" s="5"/>
    </row>
    <row r="25" spans="1:17" x14ac:dyDescent="0.2">
      <c r="A25" s="5"/>
      <c r="B25" s="5"/>
      <c r="C25" s="5"/>
      <c r="D25" s="5"/>
      <c r="E25" s="5"/>
      <c r="F25" s="5"/>
      <c r="G25" s="5"/>
      <c r="H25" s="5"/>
      <c r="I25" s="5"/>
      <c r="J25" s="5"/>
      <c r="K25" s="5"/>
      <c r="L25" s="5"/>
      <c r="M25" s="5"/>
      <c r="N25" s="5"/>
      <c r="O25" s="5"/>
      <c r="P25" s="5"/>
      <c r="Q25" s="5"/>
    </row>
    <row r="26" spans="1:17" x14ac:dyDescent="0.2">
      <c r="A26" s="5"/>
      <c r="B26" s="5"/>
      <c r="C26" s="5"/>
      <c r="D26" s="5"/>
      <c r="E26" s="5"/>
      <c r="F26" s="5"/>
      <c r="G26" s="5"/>
      <c r="H26" s="5"/>
      <c r="I26" s="5"/>
      <c r="J26" s="5"/>
      <c r="K26" s="5"/>
      <c r="L26" s="5"/>
      <c r="M26" s="5"/>
      <c r="N26" s="5"/>
      <c r="O26" s="5"/>
      <c r="P26" s="5"/>
      <c r="Q26" s="5"/>
    </row>
    <row r="27" spans="1:17" x14ac:dyDescent="0.2">
      <c r="A27" s="5"/>
      <c r="B27" s="5"/>
      <c r="C27" s="5"/>
      <c r="D27" s="5"/>
      <c r="E27" s="5"/>
      <c r="F27" s="5"/>
      <c r="G27" s="5"/>
      <c r="H27" s="5"/>
      <c r="I27" s="5"/>
      <c r="J27" s="5"/>
      <c r="K27" s="5"/>
      <c r="L27" s="5"/>
      <c r="M27" s="5"/>
      <c r="N27" s="5"/>
      <c r="O27" s="5"/>
      <c r="P27" s="5"/>
      <c r="Q27" s="5"/>
    </row>
    <row r="28" spans="1:17" x14ac:dyDescent="0.2">
      <c r="A28" s="5"/>
      <c r="B28" s="5"/>
      <c r="C28" s="5"/>
      <c r="D28" s="5"/>
      <c r="E28" s="5"/>
      <c r="F28" s="5"/>
      <c r="G28" s="5"/>
      <c r="H28" s="5"/>
      <c r="I28" s="5"/>
      <c r="J28" s="5"/>
      <c r="K28" s="5"/>
      <c r="L28" s="5"/>
      <c r="M28" s="5"/>
      <c r="N28" s="5"/>
      <c r="O28" s="5"/>
      <c r="P28" s="5"/>
      <c r="Q28" s="5"/>
    </row>
    <row r="29" spans="1:17" x14ac:dyDescent="0.2">
      <c r="A29" s="5"/>
      <c r="B29" s="5"/>
      <c r="C29" s="5"/>
      <c r="D29" s="5"/>
      <c r="E29" s="5"/>
      <c r="F29" s="5"/>
      <c r="G29" s="5"/>
      <c r="H29" s="5"/>
      <c r="I29" s="5"/>
      <c r="J29" s="5"/>
      <c r="K29" s="5"/>
      <c r="L29" s="5"/>
      <c r="M29" s="5"/>
      <c r="N29" s="5"/>
      <c r="O29" s="5"/>
      <c r="P29" s="5"/>
      <c r="Q29" s="5"/>
    </row>
    <row r="30" spans="1:17" s="4" customFormat="1" ht="21" x14ac:dyDescent="0.25">
      <c r="A30" s="3" t="s">
        <v>222</v>
      </c>
      <c r="B30" s="3"/>
    </row>
    <row r="31" spans="1:17" x14ac:dyDescent="0.2">
      <c r="C31" s="91"/>
      <c r="D31" s="91"/>
      <c r="E31" s="91"/>
      <c r="F31" s="91"/>
      <c r="G31" s="91"/>
      <c r="H31" s="91"/>
      <c r="I31" s="91"/>
      <c r="J31" s="91"/>
      <c r="K31" s="91"/>
      <c r="L31" s="91"/>
      <c r="M31" s="91"/>
      <c r="N31" s="91"/>
    </row>
    <row r="32" spans="1:17" ht="40.5" customHeight="1" x14ac:dyDescent="0.2">
      <c r="A32" s="152" t="s">
        <v>14</v>
      </c>
      <c r="B32" s="152"/>
      <c r="C32" s="90" t="s">
        <v>221</v>
      </c>
      <c r="D32" s="12" t="s">
        <v>18</v>
      </c>
      <c r="E32" s="91"/>
      <c r="F32" s="91"/>
      <c r="G32" s="91"/>
      <c r="H32" s="91"/>
      <c r="I32" s="91"/>
      <c r="J32" s="91"/>
      <c r="K32" s="91"/>
      <c r="L32" s="91"/>
      <c r="M32" s="91"/>
      <c r="N32" s="91"/>
    </row>
    <row r="33" spans="1:14" ht="17" x14ac:dyDescent="0.2">
      <c r="A33" s="144" t="s">
        <v>15</v>
      </c>
      <c r="B33" s="144"/>
      <c r="C33" s="144"/>
      <c r="D33" s="144"/>
      <c r="E33" s="91"/>
      <c r="F33" s="91"/>
      <c r="G33" s="91"/>
      <c r="H33" s="91"/>
      <c r="I33" s="91"/>
      <c r="J33" s="91"/>
      <c r="K33" s="91"/>
      <c r="L33" s="91"/>
      <c r="M33" s="91"/>
      <c r="N33" s="91"/>
    </row>
    <row r="34" spans="1:14" ht="32" x14ac:dyDescent="0.2">
      <c r="A34" s="62" t="s">
        <v>22</v>
      </c>
      <c r="B34" s="63" t="s">
        <v>16</v>
      </c>
      <c r="C34" s="50"/>
      <c r="D34" s="17"/>
      <c r="E34" s="91"/>
      <c r="F34" s="91"/>
      <c r="G34" s="91"/>
      <c r="H34" s="91"/>
      <c r="I34" s="91"/>
      <c r="J34" s="91"/>
      <c r="K34" s="91"/>
      <c r="L34" s="91"/>
      <c r="M34" s="91"/>
      <c r="N34" s="91"/>
    </row>
    <row r="35" spans="1:14" ht="32" x14ac:dyDescent="0.2">
      <c r="A35" s="62" t="s">
        <v>23</v>
      </c>
      <c r="B35" s="63" t="s">
        <v>17</v>
      </c>
      <c r="C35" s="50"/>
      <c r="D35" s="17"/>
      <c r="E35" s="91"/>
      <c r="F35" s="91"/>
      <c r="G35" s="91"/>
      <c r="H35" s="91"/>
      <c r="I35" s="91"/>
      <c r="J35" s="91"/>
      <c r="K35" s="91"/>
      <c r="L35" s="91"/>
      <c r="M35" s="91"/>
      <c r="N35" s="91"/>
    </row>
    <row r="36" spans="1:14" ht="32" x14ac:dyDescent="0.2">
      <c r="A36" s="62" t="s">
        <v>24</v>
      </c>
      <c r="B36" s="63" t="s">
        <v>19</v>
      </c>
      <c r="C36" s="52"/>
      <c r="D36" s="17"/>
      <c r="E36" s="91"/>
      <c r="F36" s="91"/>
      <c r="G36" s="91"/>
      <c r="H36" s="91"/>
      <c r="I36" s="91"/>
      <c r="J36" s="91"/>
      <c r="K36" s="91"/>
      <c r="L36" s="91"/>
      <c r="M36" s="91"/>
      <c r="N36" s="91"/>
    </row>
    <row r="37" spans="1:14" ht="32" x14ac:dyDescent="0.2">
      <c r="A37" s="62" t="s">
        <v>25</v>
      </c>
      <c r="B37" s="63" t="s">
        <v>20</v>
      </c>
      <c r="C37" s="52"/>
      <c r="D37" s="17"/>
      <c r="E37" s="91"/>
      <c r="F37" s="91"/>
      <c r="G37" s="91"/>
      <c r="H37" s="91"/>
      <c r="I37" s="91"/>
      <c r="J37" s="91"/>
      <c r="K37" s="91"/>
      <c r="L37" s="91"/>
      <c r="M37" s="91"/>
      <c r="N37" s="91"/>
    </row>
    <row r="38" spans="1:14" ht="48" x14ac:dyDescent="0.2">
      <c r="A38" s="62" t="s">
        <v>26</v>
      </c>
      <c r="B38" s="63" t="s">
        <v>21</v>
      </c>
      <c r="C38" s="52"/>
      <c r="D38" s="17"/>
      <c r="E38" s="91"/>
      <c r="F38" s="91"/>
      <c r="G38" s="91"/>
      <c r="H38" s="91"/>
      <c r="I38" s="91"/>
      <c r="J38" s="91"/>
      <c r="K38" s="91"/>
      <c r="L38" s="91"/>
      <c r="M38" s="91"/>
      <c r="N38" s="91"/>
    </row>
    <row r="39" spans="1:14" ht="17" x14ac:dyDescent="0.2">
      <c r="A39" s="141" t="s">
        <v>27</v>
      </c>
      <c r="B39" s="141"/>
      <c r="C39" s="141"/>
      <c r="D39" s="141"/>
      <c r="E39" s="91"/>
      <c r="F39" s="91"/>
      <c r="G39" s="91"/>
      <c r="H39" s="91"/>
      <c r="I39" s="91"/>
      <c r="J39" s="91"/>
      <c r="K39" s="91"/>
      <c r="L39" s="91"/>
      <c r="M39" s="91"/>
      <c r="N39" s="91"/>
    </row>
    <row r="40" spans="1:14" ht="16" x14ac:dyDescent="0.2">
      <c r="A40" s="62" t="s">
        <v>22</v>
      </c>
      <c r="B40" s="63" t="s">
        <v>28</v>
      </c>
      <c r="C40" s="50"/>
      <c r="D40" s="17"/>
      <c r="E40" s="91"/>
      <c r="F40" s="91"/>
      <c r="G40" s="91"/>
      <c r="H40" s="91"/>
      <c r="I40" s="91"/>
      <c r="J40" s="91"/>
      <c r="K40" s="91"/>
      <c r="L40" s="91"/>
      <c r="M40" s="91"/>
      <c r="N40" s="91"/>
    </row>
    <row r="41" spans="1:14" ht="17" x14ac:dyDescent="0.2">
      <c r="A41" s="140" t="s">
        <v>29</v>
      </c>
      <c r="B41" s="140"/>
      <c r="C41" s="140"/>
      <c r="D41" s="140"/>
      <c r="E41" s="91"/>
      <c r="F41" s="91"/>
      <c r="G41" s="91"/>
      <c r="H41" s="91"/>
      <c r="I41" s="91"/>
      <c r="J41" s="91"/>
      <c r="K41" s="91"/>
      <c r="L41" s="91"/>
      <c r="M41" s="91"/>
      <c r="N41" s="91"/>
    </row>
    <row r="42" spans="1:14" ht="32" x14ac:dyDescent="0.2">
      <c r="A42" s="62" t="s">
        <v>22</v>
      </c>
      <c r="B42" s="63" t="s">
        <v>30</v>
      </c>
      <c r="C42" s="50"/>
      <c r="D42" s="17"/>
      <c r="E42" s="91"/>
      <c r="F42" s="91"/>
      <c r="G42" s="91"/>
      <c r="H42" s="91"/>
      <c r="I42" s="91"/>
      <c r="J42" s="91"/>
      <c r="K42" s="91"/>
      <c r="L42" s="91"/>
      <c r="M42" s="91"/>
      <c r="N42" s="91"/>
    </row>
    <row r="43" spans="1:14" ht="32" x14ac:dyDescent="0.2">
      <c r="A43" s="62" t="s">
        <v>23</v>
      </c>
      <c r="B43" s="63" t="s">
        <v>31</v>
      </c>
      <c r="C43" s="50"/>
      <c r="D43" s="17"/>
      <c r="E43" s="91"/>
      <c r="F43" s="91"/>
      <c r="G43" s="91"/>
      <c r="H43" s="91"/>
      <c r="I43" s="91"/>
      <c r="J43" s="91"/>
      <c r="K43" s="91"/>
      <c r="L43" s="91"/>
      <c r="M43" s="91"/>
      <c r="N43" s="91"/>
    </row>
    <row r="44" spans="1:14" ht="17" x14ac:dyDescent="0.2">
      <c r="A44" s="140" t="s">
        <v>32</v>
      </c>
      <c r="B44" s="140"/>
      <c r="C44" s="140"/>
      <c r="D44" s="140"/>
      <c r="E44" s="91"/>
      <c r="F44" s="91"/>
      <c r="G44" s="91"/>
      <c r="H44" s="91"/>
      <c r="I44" s="91"/>
      <c r="J44" s="91"/>
      <c r="K44" s="91"/>
      <c r="L44" s="91"/>
      <c r="M44" s="91"/>
      <c r="N44" s="91"/>
    </row>
    <row r="45" spans="1:14" ht="48" x14ac:dyDescent="0.2">
      <c r="A45" s="62" t="s">
        <v>22</v>
      </c>
      <c r="B45" s="63" t="s">
        <v>33</v>
      </c>
      <c r="C45" s="50"/>
      <c r="D45" s="17"/>
      <c r="E45" s="91"/>
      <c r="F45" s="91"/>
      <c r="G45" s="91"/>
      <c r="H45" s="91"/>
      <c r="I45" s="91"/>
      <c r="J45" s="91"/>
      <c r="K45" s="91"/>
      <c r="L45" s="91"/>
      <c r="M45" s="91"/>
      <c r="N45" s="91"/>
    </row>
    <row r="46" spans="1:14" ht="32" x14ac:dyDescent="0.2">
      <c r="A46" s="62" t="s">
        <v>23</v>
      </c>
      <c r="B46" s="63" t="s">
        <v>34</v>
      </c>
      <c r="C46" s="50"/>
      <c r="D46" s="17"/>
      <c r="E46" s="91"/>
      <c r="F46" s="91"/>
      <c r="G46" s="91"/>
      <c r="H46" s="91"/>
      <c r="I46" s="91"/>
      <c r="J46" s="91"/>
      <c r="K46" s="91"/>
      <c r="L46" s="91"/>
      <c r="M46" s="91"/>
      <c r="N46" s="91"/>
    </row>
    <row r="47" spans="1:14" ht="32" x14ac:dyDescent="0.2">
      <c r="A47" s="62" t="s">
        <v>24</v>
      </c>
      <c r="B47" s="63" t="s">
        <v>35</v>
      </c>
      <c r="C47" s="50"/>
      <c r="D47" s="17"/>
      <c r="E47" s="91"/>
      <c r="F47" s="91"/>
      <c r="G47" s="91"/>
      <c r="H47" s="91"/>
      <c r="I47" s="91"/>
      <c r="J47" s="91"/>
      <c r="K47" s="91"/>
      <c r="L47" s="91"/>
      <c r="M47" s="91"/>
      <c r="N47" s="91"/>
    </row>
    <row r="48" spans="1:14" ht="17" x14ac:dyDescent="0.2">
      <c r="A48" s="139" t="s">
        <v>36</v>
      </c>
      <c r="B48" s="139"/>
      <c r="C48" s="139"/>
      <c r="D48" s="139"/>
      <c r="E48" s="91"/>
      <c r="F48" s="91"/>
      <c r="G48" s="91"/>
      <c r="H48" s="91"/>
      <c r="I48" s="91"/>
      <c r="J48" s="91"/>
      <c r="K48" s="91"/>
      <c r="L48" s="91"/>
      <c r="M48" s="91"/>
      <c r="N48" s="91"/>
    </row>
    <row r="49" spans="1:14" ht="48" x14ac:dyDescent="0.2">
      <c r="A49" s="62" t="s">
        <v>22</v>
      </c>
      <c r="B49" s="63" t="s">
        <v>37</v>
      </c>
      <c r="C49" s="50"/>
      <c r="D49" s="17"/>
      <c r="E49" s="91"/>
      <c r="F49" s="91"/>
      <c r="G49" s="91"/>
      <c r="H49" s="91"/>
      <c r="I49" s="91"/>
      <c r="J49" s="91"/>
      <c r="K49" s="91"/>
      <c r="L49" s="91"/>
      <c r="M49" s="91"/>
      <c r="N49" s="91"/>
    </row>
    <row r="50" spans="1:14" ht="48" x14ac:dyDescent="0.2">
      <c r="A50" s="62" t="s">
        <v>23</v>
      </c>
      <c r="B50" s="63" t="s">
        <v>38</v>
      </c>
      <c r="C50" s="50"/>
      <c r="D50" s="17"/>
      <c r="E50" s="91"/>
      <c r="F50" s="91"/>
      <c r="G50" s="91"/>
      <c r="H50" s="91"/>
      <c r="I50" s="91"/>
      <c r="J50" s="91"/>
      <c r="K50" s="91"/>
      <c r="L50" s="91"/>
      <c r="M50" s="91"/>
      <c r="N50" s="91"/>
    </row>
    <row r="51" spans="1:14" x14ac:dyDescent="0.2">
      <c r="A51" s="91"/>
      <c r="B51" s="91"/>
      <c r="C51" s="91"/>
      <c r="D51" s="91"/>
      <c r="E51" s="91"/>
      <c r="F51" s="91"/>
      <c r="G51" s="91"/>
      <c r="H51" s="91"/>
      <c r="I51" s="91"/>
      <c r="J51" s="91"/>
      <c r="K51" s="91"/>
      <c r="L51" s="91"/>
      <c r="M51" s="91"/>
      <c r="N51" s="91"/>
    </row>
    <row r="52" spans="1:14" x14ac:dyDescent="0.2">
      <c r="A52" s="91"/>
      <c r="B52" s="91"/>
      <c r="C52" s="91"/>
      <c r="D52" s="91"/>
      <c r="E52" s="91"/>
      <c r="F52" s="91"/>
      <c r="G52" s="91"/>
      <c r="H52" s="91"/>
      <c r="I52" s="91"/>
      <c r="J52" s="91"/>
      <c r="K52" s="91"/>
      <c r="L52" s="91"/>
      <c r="M52" s="91"/>
      <c r="N52" s="91"/>
    </row>
    <row r="53" spans="1:14" x14ac:dyDescent="0.2">
      <c r="A53" s="91"/>
      <c r="B53" s="91"/>
      <c r="C53" s="91"/>
      <c r="D53" s="91"/>
      <c r="E53" s="91"/>
      <c r="F53" s="91"/>
      <c r="G53" s="91"/>
      <c r="H53" s="91"/>
      <c r="I53" s="91"/>
      <c r="J53" s="91"/>
      <c r="K53" s="91"/>
      <c r="L53" s="91"/>
      <c r="M53" s="91"/>
      <c r="N53" s="91"/>
    </row>
    <row r="54" spans="1:14" x14ac:dyDescent="0.2">
      <c r="A54" s="91"/>
      <c r="B54" s="91"/>
      <c r="C54" s="91"/>
      <c r="D54" s="91"/>
      <c r="E54" s="91"/>
      <c r="F54" s="91"/>
      <c r="G54" s="91"/>
      <c r="H54" s="91"/>
      <c r="I54" s="91"/>
      <c r="J54" s="91"/>
      <c r="K54" s="91"/>
      <c r="L54" s="91"/>
      <c r="M54" s="91"/>
      <c r="N54" s="91"/>
    </row>
    <row r="55" spans="1:14" x14ac:dyDescent="0.2">
      <c r="A55" s="91"/>
      <c r="B55" s="91"/>
      <c r="C55" s="91"/>
      <c r="D55" s="91"/>
      <c r="E55" s="91"/>
      <c r="F55" s="91"/>
      <c r="G55" s="91"/>
      <c r="H55" s="91"/>
      <c r="I55" s="91"/>
      <c r="J55" s="91"/>
      <c r="K55" s="91"/>
      <c r="L55" s="91"/>
      <c r="M55" s="91"/>
      <c r="N55" s="91"/>
    </row>
    <row r="56" spans="1:14" x14ac:dyDescent="0.2">
      <c r="A56" s="91"/>
      <c r="B56" s="91"/>
      <c r="C56" s="91"/>
      <c r="D56" s="91"/>
      <c r="E56" s="91"/>
      <c r="F56" s="91"/>
      <c r="G56" s="91"/>
      <c r="H56" s="91"/>
      <c r="I56" s="91"/>
      <c r="J56" s="91"/>
      <c r="K56" s="91"/>
      <c r="L56" s="91"/>
      <c r="M56" s="91"/>
      <c r="N56" s="91"/>
    </row>
    <row r="57" spans="1:14" x14ac:dyDescent="0.2">
      <c r="A57" s="91"/>
      <c r="B57" s="91"/>
      <c r="C57" s="91"/>
      <c r="D57" s="91"/>
      <c r="E57" s="91"/>
      <c r="F57" s="91"/>
      <c r="G57" s="91"/>
      <c r="H57" s="91"/>
      <c r="I57" s="91"/>
      <c r="J57" s="91"/>
      <c r="K57" s="91"/>
      <c r="L57" s="91"/>
      <c r="M57" s="91"/>
      <c r="N57" s="91"/>
    </row>
    <row r="58" spans="1:14" x14ac:dyDescent="0.2">
      <c r="A58" s="91"/>
      <c r="B58" s="91"/>
      <c r="C58" s="91"/>
      <c r="D58" s="91"/>
      <c r="E58" s="91"/>
      <c r="F58" s="91"/>
      <c r="G58" s="91"/>
      <c r="H58" s="91"/>
      <c r="I58" s="91"/>
      <c r="J58" s="91"/>
      <c r="K58" s="91"/>
      <c r="L58" s="91"/>
      <c r="M58" s="91"/>
      <c r="N58" s="91"/>
    </row>
    <row r="59" spans="1:14" x14ac:dyDescent="0.2">
      <c r="A59" s="91"/>
      <c r="B59" s="91"/>
      <c r="C59" s="91"/>
      <c r="D59" s="91"/>
      <c r="E59" s="91"/>
      <c r="F59" s="91"/>
      <c r="G59" s="91"/>
      <c r="H59" s="91"/>
      <c r="I59" s="91"/>
      <c r="J59" s="91"/>
      <c r="K59" s="91"/>
      <c r="L59" s="91"/>
      <c r="M59" s="91"/>
      <c r="N59" s="91"/>
    </row>
    <row r="60" spans="1:14" x14ac:dyDescent="0.2">
      <c r="A60" s="91"/>
      <c r="B60" s="91"/>
      <c r="C60" s="91"/>
      <c r="D60" s="91"/>
      <c r="E60" s="91"/>
      <c r="F60" s="91"/>
      <c r="G60" s="91"/>
      <c r="H60" s="91"/>
      <c r="I60" s="91"/>
      <c r="J60" s="91"/>
      <c r="K60" s="91"/>
      <c r="L60" s="91"/>
      <c r="M60" s="91"/>
      <c r="N60" s="91"/>
    </row>
    <row r="61" spans="1:14" x14ac:dyDescent="0.2">
      <c r="A61" s="91"/>
      <c r="B61" s="91"/>
      <c r="C61" s="91"/>
      <c r="D61" s="91"/>
      <c r="E61" s="91"/>
      <c r="F61" s="91"/>
      <c r="G61" s="91"/>
      <c r="H61" s="91"/>
      <c r="I61" s="91"/>
      <c r="J61" s="91"/>
      <c r="K61" s="91"/>
      <c r="L61" s="91"/>
      <c r="M61" s="91"/>
      <c r="N61" s="91"/>
    </row>
    <row r="62" spans="1:14" x14ac:dyDescent="0.2">
      <c r="A62" s="91"/>
      <c r="B62" s="91"/>
      <c r="C62" s="91"/>
      <c r="D62" s="91"/>
      <c r="E62" s="91"/>
      <c r="F62" s="91"/>
      <c r="G62" s="91"/>
      <c r="H62" s="91"/>
      <c r="I62" s="91"/>
      <c r="J62" s="91"/>
      <c r="K62" s="91"/>
      <c r="L62" s="91"/>
      <c r="M62" s="91"/>
      <c r="N62" s="91"/>
    </row>
    <row r="63" spans="1:14" x14ac:dyDescent="0.2">
      <c r="A63" s="91"/>
      <c r="B63" s="91"/>
      <c r="C63" s="91"/>
      <c r="D63" s="91"/>
      <c r="E63" s="91"/>
      <c r="F63" s="91"/>
      <c r="G63" s="91"/>
      <c r="H63" s="91"/>
      <c r="I63" s="91"/>
      <c r="J63" s="91"/>
      <c r="K63" s="91"/>
      <c r="L63" s="91"/>
      <c r="M63" s="91"/>
      <c r="N63" s="91"/>
    </row>
    <row r="64" spans="1:14" x14ac:dyDescent="0.2">
      <c r="A64" s="91"/>
      <c r="B64" s="91"/>
      <c r="C64" s="91"/>
      <c r="D64" s="91"/>
      <c r="E64" s="91"/>
      <c r="F64" s="91"/>
      <c r="G64" s="91"/>
      <c r="H64" s="91"/>
      <c r="I64" s="91"/>
      <c r="J64" s="91"/>
      <c r="K64" s="91"/>
      <c r="L64" s="91"/>
      <c r="M64" s="91"/>
      <c r="N64" s="91"/>
    </row>
    <row r="65" spans="1:14" x14ac:dyDescent="0.2">
      <c r="A65" s="91"/>
      <c r="B65" s="91"/>
      <c r="C65" s="91"/>
      <c r="D65" s="91"/>
      <c r="E65" s="91"/>
      <c r="F65" s="91"/>
      <c r="G65" s="91"/>
      <c r="H65" s="91"/>
      <c r="I65" s="91"/>
      <c r="J65" s="91"/>
      <c r="K65" s="91"/>
      <c r="L65" s="91"/>
      <c r="M65" s="91"/>
      <c r="N65" s="91"/>
    </row>
    <row r="66" spans="1:14" x14ac:dyDescent="0.2">
      <c r="A66" s="91"/>
      <c r="B66" s="91"/>
      <c r="C66" s="91"/>
      <c r="D66" s="91"/>
      <c r="E66" s="91"/>
      <c r="F66" s="91"/>
      <c r="G66" s="91"/>
      <c r="H66" s="91"/>
      <c r="I66" s="91"/>
      <c r="J66" s="91"/>
      <c r="K66" s="91"/>
      <c r="L66" s="91"/>
      <c r="M66" s="91"/>
      <c r="N66" s="91"/>
    </row>
    <row r="67" spans="1:14" x14ac:dyDescent="0.2">
      <c r="A67" s="91"/>
      <c r="B67" s="91"/>
      <c r="C67" s="91"/>
      <c r="D67" s="91"/>
      <c r="E67" s="91"/>
      <c r="F67" s="91"/>
      <c r="G67" s="91"/>
      <c r="H67" s="91"/>
      <c r="I67" s="91"/>
      <c r="J67" s="91"/>
      <c r="K67" s="91"/>
      <c r="L67" s="91"/>
      <c r="M67" s="91"/>
      <c r="N67" s="91"/>
    </row>
    <row r="68" spans="1:14" x14ac:dyDescent="0.2">
      <c r="A68" s="91"/>
      <c r="B68" s="91"/>
      <c r="C68" s="91"/>
      <c r="D68" s="91"/>
      <c r="E68" s="91"/>
      <c r="F68" s="91"/>
      <c r="G68" s="91"/>
      <c r="H68" s="91"/>
      <c r="I68" s="91"/>
      <c r="J68" s="91"/>
      <c r="K68" s="91"/>
      <c r="L68" s="91"/>
      <c r="M68" s="91"/>
      <c r="N68" s="91"/>
    </row>
    <row r="69" spans="1:14" x14ac:dyDescent="0.2">
      <c r="A69" s="91"/>
      <c r="B69" s="91"/>
      <c r="C69" s="91"/>
      <c r="D69" s="91"/>
      <c r="E69" s="91"/>
      <c r="F69" s="91"/>
      <c r="G69" s="91"/>
      <c r="H69" s="91"/>
      <c r="I69" s="91"/>
      <c r="J69" s="91"/>
      <c r="K69" s="91"/>
      <c r="L69" s="91"/>
      <c r="M69" s="91"/>
      <c r="N69" s="91"/>
    </row>
    <row r="70" spans="1:14" x14ac:dyDescent="0.2">
      <c r="A70" s="91"/>
      <c r="B70" s="91"/>
      <c r="C70" s="91"/>
      <c r="D70" s="91"/>
      <c r="E70" s="91"/>
      <c r="F70" s="91"/>
      <c r="G70" s="91"/>
      <c r="H70" s="91"/>
      <c r="I70" s="91"/>
      <c r="J70" s="91"/>
      <c r="K70" s="91"/>
      <c r="L70" s="91"/>
      <c r="M70" s="91"/>
      <c r="N70" s="91"/>
    </row>
    <row r="71" spans="1:14" x14ac:dyDescent="0.2">
      <c r="A71" s="91"/>
      <c r="B71" s="91"/>
      <c r="C71" s="91"/>
      <c r="D71" s="91"/>
      <c r="E71" s="91"/>
      <c r="F71" s="91"/>
      <c r="G71" s="91"/>
      <c r="H71" s="91"/>
      <c r="I71" s="91"/>
      <c r="J71" s="91"/>
      <c r="K71" s="91"/>
      <c r="L71" s="91"/>
      <c r="M71" s="91"/>
      <c r="N71" s="91"/>
    </row>
    <row r="72" spans="1:14" x14ac:dyDescent="0.2">
      <c r="A72" s="91"/>
      <c r="B72" s="91"/>
      <c r="C72" s="91"/>
      <c r="D72" s="91"/>
      <c r="E72" s="91"/>
      <c r="F72" s="91"/>
      <c r="G72" s="91"/>
      <c r="H72" s="91"/>
      <c r="I72" s="91"/>
      <c r="J72" s="91"/>
      <c r="K72" s="91"/>
      <c r="L72" s="91"/>
      <c r="M72" s="91"/>
      <c r="N72" s="91"/>
    </row>
    <row r="73" spans="1:14" x14ac:dyDescent="0.2">
      <c r="A73" s="91"/>
      <c r="B73" s="91"/>
      <c r="C73" s="91"/>
      <c r="D73" s="91"/>
      <c r="E73" s="91"/>
      <c r="F73" s="91"/>
      <c r="G73" s="91"/>
      <c r="H73" s="91"/>
      <c r="I73" s="91"/>
      <c r="J73" s="91"/>
      <c r="K73" s="91"/>
      <c r="L73" s="91"/>
      <c r="M73" s="91"/>
      <c r="N73" s="91"/>
    </row>
    <row r="74" spans="1:14" x14ac:dyDescent="0.2">
      <c r="A74" s="91"/>
      <c r="B74" s="91"/>
      <c r="C74" s="91"/>
      <c r="D74" s="91"/>
      <c r="E74" s="91"/>
      <c r="F74" s="91"/>
      <c r="G74" s="91"/>
      <c r="H74" s="91"/>
      <c r="I74" s="91"/>
      <c r="J74" s="91"/>
      <c r="K74" s="91"/>
      <c r="L74" s="91"/>
      <c r="M74" s="91"/>
      <c r="N74" s="91"/>
    </row>
    <row r="75" spans="1:14" x14ac:dyDescent="0.2">
      <c r="A75" s="91"/>
      <c r="B75" s="91"/>
      <c r="C75" s="91"/>
      <c r="D75" s="91"/>
      <c r="E75" s="91"/>
      <c r="F75" s="91"/>
      <c r="G75" s="91"/>
      <c r="H75" s="91"/>
      <c r="I75" s="91"/>
      <c r="J75" s="91"/>
      <c r="K75" s="91"/>
      <c r="L75" s="91"/>
      <c r="M75" s="91"/>
      <c r="N75" s="91"/>
    </row>
    <row r="76" spans="1:14" x14ac:dyDescent="0.2">
      <c r="A76" s="91"/>
      <c r="B76" s="91"/>
      <c r="C76" s="91"/>
      <c r="D76" s="91"/>
      <c r="E76" s="91"/>
      <c r="F76" s="91"/>
      <c r="G76" s="91"/>
      <c r="H76" s="91"/>
      <c r="I76" s="91"/>
      <c r="J76" s="91"/>
      <c r="K76" s="91"/>
      <c r="L76" s="91"/>
      <c r="M76" s="91"/>
      <c r="N76" s="91"/>
    </row>
    <row r="77" spans="1:14" x14ac:dyDescent="0.2">
      <c r="A77" s="91"/>
      <c r="B77" s="91"/>
      <c r="C77" s="91"/>
      <c r="D77" s="91"/>
      <c r="E77" s="91"/>
      <c r="F77" s="91"/>
      <c r="G77" s="91"/>
      <c r="H77" s="91"/>
      <c r="I77" s="91"/>
      <c r="J77" s="91"/>
      <c r="K77" s="91"/>
      <c r="L77" s="91"/>
      <c r="M77" s="91"/>
      <c r="N77" s="91"/>
    </row>
    <row r="78" spans="1:14" x14ac:dyDescent="0.2">
      <c r="A78" s="91"/>
      <c r="B78" s="91"/>
      <c r="C78" s="91"/>
      <c r="D78" s="91"/>
      <c r="E78" s="91"/>
      <c r="F78" s="91"/>
      <c r="G78" s="91"/>
      <c r="H78" s="91"/>
      <c r="I78" s="91"/>
      <c r="J78" s="91"/>
      <c r="K78" s="91"/>
      <c r="L78" s="91"/>
      <c r="M78" s="91"/>
      <c r="N78" s="91"/>
    </row>
    <row r="79" spans="1:14" x14ac:dyDescent="0.2">
      <c r="A79" s="91"/>
      <c r="B79" s="91"/>
      <c r="C79" s="91"/>
      <c r="D79" s="91"/>
      <c r="E79" s="91"/>
      <c r="F79" s="91"/>
      <c r="G79" s="91"/>
      <c r="H79" s="91"/>
      <c r="I79" s="91"/>
      <c r="J79" s="91"/>
      <c r="K79" s="91"/>
      <c r="L79" s="91"/>
      <c r="M79" s="91"/>
      <c r="N79" s="91"/>
    </row>
    <row r="80" spans="1:14" x14ac:dyDescent="0.2">
      <c r="A80" s="91"/>
      <c r="B80" s="91"/>
      <c r="C80" s="91"/>
      <c r="D80" s="91"/>
      <c r="E80" s="91"/>
      <c r="F80" s="91"/>
      <c r="G80" s="91"/>
      <c r="H80" s="91"/>
      <c r="I80" s="91"/>
      <c r="J80" s="91"/>
      <c r="K80" s="91"/>
      <c r="L80" s="91"/>
      <c r="M80" s="91"/>
      <c r="N80" s="91"/>
    </row>
    <row r="81" spans="1:14" x14ac:dyDescent="0.2">
      <c r="A81" s="91"/>
      <c r="B81" s="91"/>
      <c r="C81" s="91"/>
      <c r="D81" s="91"/>
      <c r="E81" s="91"/>
      <c r="F81" s="91"/>
      <c r="G81" s="91"/>
      <c r="H81" s="91"/>
      <c r="I81" s="91"/>
      <c r="J81" s="91"/>
      <c r="K81" s="91"/>
      <c r="L81" s="91"/>
      <c r="M81" s="91"/>
      <c r="N81" s="91"/>
    </row>
    <row r="82" spans="1:14" x14ac:dyDescent="0.2">
      <c r="A82" s="91"/>
      <c r="B82" s="91"/>
      <c r="C82" s="91"/>
      <c r="D82" s="91"/>
      <c r="E82" s="91"/>
      <c r="F82" s="91"/>
      <c r="G82" s="91"/>
      <c r="H82" s="91"/>
      <c r="I82" s="91"/>
      <c r="J82" s="91"/>
      <c r="K82" s="91"/>
      <c r="L82" s="91"/>
      <c r="M82" s="91"/>
      <c r="N82" s="91"/>
    </row>
    <row r="83" spans="1:14" x14ac:dyDescent="0.2">
      <c r="A83" s="91"/>
      <c r="B83" s="91"/>
      <c r="C83" s="91"/>
      <c r="D83" s="91"/>
      <c r="E83" s="91"/>
      <c r="F83" s="91"/>
      <c r="G83" s="91"/>
      <c r="H83" s="91"/>
      <c r="I83" s="91"/>
      <c r="J83" s="91"/>
      <c r="K83" s="91"/>
      <c r="L83" s="91"/>
      <c r="M83" s="91"/>
      <c r="N83" s="91"/>
    </row>
    <row r="84" spans="1:14" x14ac:dyDescent="0.2">
      <c r="A84" s="91"/>
      <c r="B84" s="91"/>
      <c r="C84" s="91"/>
      <c r="D84" s="91"/>
      <c r="E84" s="91"/>
      <c r="F84" s="91"/>
      <c r="G84" s="91"/>
      <c r="H84" s="91"/>
      <c r="I84" s="91"/>
      <c r="J84" s="91"/>
      <c r="K84" s="91"/>
      <c r="L84" s="91"/>
      <c r="M84" s="91"/>
      <c r="N84" s="91"/>
    </row>
    <row r="85" spans="1:14" x14ac:dyDescent="0.2">
      <c r="A85" s="91"/>
      <c r="B85" s="91"/>
      <c r="C85" s="91"/>
      <c r="D85" s="91"/>
      <c r="E85" s="91"/>
      <c r="F85" s="91"/>
      <c r="G85" s="91"/>
      <c r="H85" s="91"/>
      <c r="I85" s="91"/>
      <c r="J85" s="91"/>
      <c r="K85" s="91"/>
      <c r="L85" s="91"/>
      <c r="M85" s="91"/>
      <c r="N85" s="91"/>
    </row>
    <row r="86" spans="1:14" x14ac:dyDescent="0.2">
      <c r="A86" s="91"/>
      <c r="B86" s="91"/>
      <c r="C86" s="91"/>
      <c r="D86" s="91"/>
      <c r="E86" s="91"/>
      <c r="F86" s="91"/>
      <c r="G86" s="91"/>
      <c r="H86" s="91"/>
      <c r="I86" s="91"/>
      <c r="J86" s="91"/>
      <c r="K86" s="91"/>
      <c r="L86" s="91"/>
      <c r="M86" s="91"/>
      <c r="N86" s="91"/>
    </row>
    <row r="87" spans="1:14" x14ac:dyDescent="0.2">
      <c r="A87" s="91"/>
      <c r="B87" s="91"/>
      <c r="C87" s="91"/>
      <c r="D87" s="91"/>
      <c r="E87" s="91"/>
      <c r="F87" s="91"/>
      <c r="G87" s="91"/>
      <c r="H87" s="91"/>
      <c r="I87" s="91"/>
      <c r="J87" s="91"/>
      <c r="K87" s="91"/>
      <c r="L87" s="91"/>
      <c r="M87" s="91"/>
      <c r="N87" s="91"/>
    </row>
    <row r="88" spans="1:14" x14ac:dyDescent="0.2">
      <c r="A88" s="91"/>
      <c r="B88" s="91"/>
      <c r="C88" s="91"/>
      <c r="D88" s="91"/>
      <c r="E88" s="91"/>
      <c r="F88" s="91"/>
      <c r="G88" s="91"/>
      <c r="H88" s="91"/>
      <c r="I88" s="91"/>
      <c r="J88" s="91"/>
      <c r="K88" s="91"/>
      <c r="L88" s="91"/>
      <c r="M88" s="91"/>
      <c r="N88" s="91"/>
    </row>
    <row r="89" spans="1:14" x14ac:dyDescent="0.2">
      <c r="A89" s="91"/>
      <c r="B89" s="91"/>
      <c r="C89" s="91"/>
      <c r="D89" s="91"/>
      <c r="E89" s="91"/>
      <c r="F89" s="91"/>
      <c r="G89" s="91"/>
      <c r="H89" s="91"/>
      <c r="I89" s="91"/>
      <c r="J89" s="91"/>
      <c r="K89" s="91"/>
      <c r="L89" s="91"/>
      <c r="M89" s="91"/>
      <c r="N89" s="91"/>
    </row>
    <row r="90" spans="1:14" x14ac:dyDescent="0.2">
      <c r="A90" s="91"/>
      <c r="B90" s="91"/>
      <c r="C90" s="91"/>
      <c r="D90" s="91"/>
      <c r="E90" s="91"/>
      <c r="F90" s="91"/>
      <c r="G90" s="91"/>
      <c r="H90" s="91"/>
      <c r="I90" s="91"/>
      <c r="J90" s="91"/>
      <c r="K90" s="91"/>
      <c r="L90" s="91"/>
      <c r="M90" s="91"/>
      <c r="N90" s="91"/>
    </row>
    <row r="91" spans="1:14" x14ac:dyDescent="0.2">
      <c r="A91" s="91"/>
      <c r="B91" s="91"/>
      <c r="C91" s="91"/>
      <c r="D91" s="91"/>
      <c r="E91" s="91"/>
      <c r="F91" s="91"/>
      <c r="G91" s="91"/>
      <c r="H91" s="91"/>
      <c r="I91" s="91"/>
      <c r="J91" s="91"/>
      <c r="K91" s="91"/>
      <c r="L91" s="91"/>
      <c r="M91" s="91"/>
      <c r="N91" s="91"/>
    </row>
    <row r="92" spans="1:14" x14ac:dyDescent="0.2">
      <c r="A92" s="91"/>
      <c r="B92" s="91"/>
      <c r="C92" s="91"/>
      <c r="D92" s="91"/>
      <c r="E92" s="91"/>
      <c r="F92" s="91"/>
      <c r="G92" s="91"/>
      <c r="H92" s="91"/>
      <c r="I92" s="91"/>
      <c r="J92" s="91"/>
      <c r="K92" s="91"/>
      <c r="L92" s="91"/>
      <c r="M92" s="91"/>
      <c r="N92" s="91"/>
    </row>
    <row r="93" spans="1:14" x14ac:dyDescent="0.2">
      <c r="A93" s="91"/>
      <c r="B93" s="91"/>
      <c r="C93" s="91"/>
      <c r="D93" s="91"/>
      <c r="E93" s="91"/>
      <c r="F93" s="91"/>
      <c r="G93" s="91"/>
      <c r="H93" s="91"/>
      <c r="I93" s="91"/>
      <c r="J93" s="91"/>
      <c r="K93" s="91"/>
      <c r="L93" s="91"/>
      <c r="M93" s="91"/>
      <c r="N93" s="91"/>
    </row>
    <row r="94" spans="1:14" x14ac:dyDescent="0.2">
      <c r="A94" s="91"/>
      <c r="B94" s="91"/>
      <c r="C94" s="91"/>
      <c r="D94" s="91"/>
      <c r="E94" s="91"/>
      <c r="F94" s="91"/>
      <c r="G94" s="91"/>
      <c r="H94" s="91"/>
      <c r="I94" s="91"/>
      <c r="J94" s="91"/>
      <c r="K94" s="91"/>
      <c r="L94" s="91"/>
      <c r="M94" s="91"/>
      <c r="N94" s="91"/>
    </row>
    <row r="95" spans="1:14" x14ac:dyDescent="0.2">
      <c r="A95" s="91"/>
      <c r="B95" s="91"/>
      <c r="C95" s="91"/>
      <c r="D95" s="91"/>
      <c r="E95" s="91"/>
      <c r="F95" s="91"/>
      <c r="G95" s="91"/>
      <c r="H95" s="91"/>
      <c r="I95" s="91"/>
      <c r="J95" s="91"/>
      <c r="K95" s="91"/>
      <c r="L95" s="91"/>
      <c r="M95" s="91"/>
      <c r="N95" s="91"/>
    </row>
    <row r="96" spans="1:14" x14ac:dyDescent="0.2">
      <c r="A96" s="91"/>
      <c r="B96" s="91"/>
      <c r="C96" s="91"/>
      <c r="D96" s="91"/>
      <c r="E96" s="91"/>
      <c r="F96" s="91"/>
      <c r="G96" s="91"/>
      <c r="H96" s="91"/>
      <c r="I96" s="91"/>
      <c r="J96" s="91"/>
      <c r="K96" s="91"/>
      <c r="L96" s="91"/>
      <c r="M96" s="91"/>
      <c r="N96" s="91"/>
    </row>
    <row r="97" spans="1:14" x14ac:dyDescent="0.2">
      <c r="A97" s="91"/>
      <c r="B97" s="91"/>
      <c r="C97" s="91"/>
      <c r="D97" s="91"/>
      <c r="E97" s="91"/>
      <c r="F97" s="91"/>
      <c r="G97" s="91"/>
      <c r="H97" s="91"/>
      <c r="I97" s="91"/>
      <c r="J97" s="91"/>
      <c r="K97" s="91"/>
      <c r="L97" s="91"/>
      <c r="M97" s="91"/>
      <c r="N97" s="91"/>
    </row>
    <row r="98" spans="1:14" x14ac:dyDescent="0.2">
      <c r="A98" s="91"/>
      <c r="B98" s="91"/>
      <c r="C98" s="91"/>
      <c r="D98" s="91"/>
      <c r="E98" s="91"/>
      <c r="F98" s="91"/>
      <c r="G98" s="91"/>
      <c r="H98" s="91"/>
      <c r="I98" s="91"/>
      <c r="J98" s="91"/>
      <c r="K98" s="91"/>
      <c r="L98" s="91"/>
      <c r="M98" s="91"/>
      <c r="N98" s="91"/>
    </row>
    <row r="99" spans="1:14" x14ac:dyDescent="0.2">
      <c r="A99" s="91"/>
      <c r="B99" s="91"/>
      <c r="C99" s="91"/>
      <c r="D99" s="91"/>
      <c r="E99" s="91"/>
      <c r="F99" s="91"/>
      <c r="G99" s="91"/>
      <c r="H99" s="91"/>
      <c r="I99" s="91"/>
      <c r="J99" s="91"/>
      <c r="K99" s="91"/>
      <c r="L99" s="91"/>
      <c r="M99" s="91"/>
      <c r="N99" s="91"/>
    </row>
    <row r="100" spans="1:14" x14ac:dyDescent="0.2">
      <c r="A100" s="91"/>
      <c r="B100" s="91"/>
      <c r="C100" s="91"/>
      <c r="D100" s="91"/>
      <c r="E100" s="91"/>
      <c r="F100" s="91"/>
      <c r="G100" s="91"/>
      <c r="H100" s="91"/>
      <c r="I100" s="91"/>
      <c r="J100" s="91"/>
      <c r="K100" s="91"/>
      <c r="L100" s="91"/>
      <c r="M100" s="91"/>
      <c r="N100" s="91"/>
    </row>
    <row r="101" spans="1:14" x14ac:dyDescent="0.2">
      <c r="A101" s="91"/>
      <c r="B101" s="91"/>
      <c r="C101" s="91"/>
      <c r="D101" s="91"/>
      <c r="E101" s="91"/>
      <c r="F101" s="91"/>
      <c r="G101" s="91"/>
      <c r="H101" s="91"/>
      <c r="I101" s="91"/>
      <c r="J101" s="91"/>
      <c r="K101" s="91"/>
      <c r="L101" s="91"/>
      <c r="M101" s="91"/>
      <c r="N101" s="91"/>
    </row>
    <row r="102" spans="1:14" x14ac:dyDescent="0.2">
      <c r="A102" s="91"/>
      <c r="B102" s="91"/>
      <c r="C102" s="91"/>
      <c r="D102" s="91"/>
      <c r="E102" s="91"/>
      <c r="F102" s="91"/>
      <c r="G102" s="91"/>
      <c r="H102" s="91"/>
      <c r="I102" s="91"/>
      <c r="J102" s="91"/>
      <c r="K102" s="91"/>
      <c r="L102" s="91"/>
      <c r="M102" s="91"/>
      <c r="N102" s="91"/>
    </row>
    <row r="103" spans="1:14" x14ac:dyDescent="0.2">
      <c r="A103" s="91"/>
      <c r="B103" s="91"/>
      <c r="C103" s="91"/>
      <c r="D103" s="91"/>
      <c r="E103" s="91"/>
      <c r="F103" s="91"/>
      <c r="G103" s="91"/>
      <c r="H103" s="91"/>
      <c r="I103" s="91"/>
      <c r="J103" s="91"/>
      <c r="K103" s="91"/>
      <c r="L103" s="91"/>
      <c r="M103" s="91"/>
      <c r="N103" s="91"/>
    </row>
    <row r="104" spans="1:14" x14ac:dyDescent="0.2">
      <c r="A104" s="91"/>
      <c r="B104" s="91"/>
      <c r="C104" s="91"/>
      <c r="D104" s="91"/>
      <c r="E104" s="91"/>
      <c r="F104" s="91"/>
      <c r="G104" s="91"/>
      <c r="H104" s="91"/>
      <c r="I104" s="91"/>
      <c r="J104" s="91"/>
      <c r="K104" s="91"/>
      <c r="L104" s="91"/>
      <c r="M104" s="91"/>
      <c r="N104" s="91"/>
    </row>
    <row r="105" spans="1:14" x14ac:dyDescent="0.2">
      <c r="A105" s="91"/>
      <c r="B105" s="91"/>
      <c r="C105" s="91"/>
      <c r="D105" s="91"/>
      <c r="E105" s="91"/>
      <c r="F105" s="91"/>
      <c r="G105" s="91"/>
      <c r="H105" s="91"/>
      <c r="I105" s="91"/>
      <c r="J105" s="91"/>
      <c r="K105" s="91"/>
      <c r="L105" s="91"/>
      <c r="M105" s="91"/>
      <c r="N105" s="91"/>
    </row>
    <row r="106" spans="1:14" x14ac:dyDescent="0.2">
      <c r="A106" s="91"/>
      <c r="B106" s="91"/>
      <c r="C106" s="91"/>
      <c r="D106" s="91"/>
      <c r="E106" s="91"/>
      <c r="F106" s="91"/>
      <c r="G106" s="91"/>
      <c r="H106" s="91"/>
      <c r="I106" s="91"/>
      <c r="J106" s="91"/>
      <c r="K106" s="91"/>
      <c r="L106" s="91"/>
      <c r="M106" s="91"/>
      <c r="N106" s="91"/>
    </row>
    <row r="107" spans="1:14" x14ac:dyDescent="0.2">
      <c r="A107" s="91"/>
      <c r="B107" s="91"/>
      <c r="C107" s="91"/>
      <c r="D107" s="91"/>
      <c r="E107" s="91"/>
      <c r="F107" s="91"/>
      <c r="G107" s="91"/>
      <c r="H107" s="91"/>
      <c r="I107" s="91"/>
      <c r="J107" s="91"/>
      <c r="K107" s="91"/>
      <c r="L107" s="91"/>
      <c r="M107" s="91"/>
      <c r="N107" s="91"/>
    </row>
    <row r="108" spans="1:14" x14ac:dyDescent="0.2">
      <c r="A108" s="91"/>
      <c r="B108" s="91"/>
      <c r="C108" s="91"/>
      <c r="D108" s="91"/>
      <c r="E108" s="91"/>
      <c r="F108" s="91"/>
      <c r="G108" s="91"/>
      <c r="H108" s="91"/>
      <c r="I108" s="91"/>
      <c r="J108" s="91"/>
      <c r="K108" s="91"/>
      <c r="L108" s="91"/>
      <c r="M108" s="91"/>
      <c r="N108" s="91"/>
    </row>
    <row r="109" spans="1:14" x14ac:dyDescent="0.2">
      <c r="A109" s="91"/>
      <c r="B109" s="91"/>
      <c r="C109" s="91"/>
      <c r="D109" s="91"/>
      <c r="E109" s="91"/>
      <c r="F109" s="91"/>
      <c r="G109" s="91"/>
      <c r="H109" s="91"/>
      <c r="I109" s="91"/>
      <c r="J109" s="91"/>
      <c r="K109" s="91"/>
      <c r="L109" s="91"/>
      <c r="M109" s="91"/>
      <c r="N109" s="91"/>
    </row>
    <row r="110" spans="1:14" x14ac:dyDescent="0.2">
      <c r="A110" s="91"/>
      <c r="B110" s="91"/>
      <c r="C110" s="91"/>
      <c r="D110" s="91"/>
      <c r="E110" s="91"/>
      <c r="F110" s="91"/>
      <c r="G110" s="91"/>
      <c r="H110" s="91"/>
      <c r="I110" s="91"/>
      <c r="J110" s="91"/>
      <c r="K110" s="91"/>
      <c r="L110" s="91"/>
      <c r="M110" s="91"/>
      <c r="N110" s="91"/>
    </row>
    <row r="111" spans="1:14" x14ac:dyDescent="0.2">
      <c r="A111" s="91"/>
      <c r="B111" s="91"/>
      <c r="C111" s="91"/>
      <c r="D111" s="91"/>
      <c r="E111" s="91"/>
      <c r="F111" s="91"/>
      <c r="G111" s="91"/>
      <c r="H111" s="91"/>
      <c r="I111" s="91"/>
      <c r="J111" s="91"/>
      <c r="K111" s="91"/>
      <c r="L111" s="91"/>
      <c r="M111" s="91"/>
      <c r="N111" s="91"/>
    </row>
    <row r="112" spans="1:14" x14ac:dyDescent="0.2">
      <c r="A112" s="91"/>
      <c r="B112" s="91"/>
      <c r="C112" s="91"/>
      <c r="D112" s="91"/>
      <c r="E112" s="91"/>
      <c r="F112" s="91"/>
      <c r="G112" s="91"/>
      <c r="H112" s="91"/>
      <c r="I112" s="91"/>
      <c r="J112" s="91"/>
      <c r="K112" s="91"/>
      <c r="L112" s="91"/>
      <c r="M112" s="91"/>
      <c r="N112" s="91"/>
    </row>
    <row r="113" spans="1:14" x14ac:dyDescent="0.2">
      <c r="A113" s="91"/>
      <c r="B113" s="91"/>
      <c r="C113" s="91"/>
      <c r="D113" s="91"/>
      <c r="E113" s="91"/>
      <c r="F113" s="91"/>
      <c r="G113" s="91"/>
      <c r="H113" s="91"/>
      <c r="I113" s="91"/>
      <c r="J113" s="91"/>
      <c r="K113" s="91"/>
      <c r="L113" s="91"/>
      <c r="M113" s="91"/>
      <c r="N113" s="91"/>
    </row>
    <row r="114" spans="1:14" x14ac:dyDescent="0.2">
      <c r="A114" s="91"/>
      <c r="B114" s="91"/>
      <c r="C114" s="91"/>
      <c r="D114" s="91"/>
      <c r="E114" s="91"/>
      <c r="F114" s="91"/>
      <c r="G114" s="91"/>
      <c r="H114" s="91"/>
      <c r="I114" s="91"/>
      <c r="J114" s="91"/>
      <c r="K114" s="91"/>
      <c r="L114" s="91"/>
      <c r="M114" s="91"/>
      <c r="N114" s="91"/>
    </row>
    <row r="115" spans="1:14" x14ac:dyDescent="0.2">
      <c r="A115" s="91"/>
      <c r="B115" s="91"/>
      <c r="C115" s="91"/>
      <c r="D115" s="91"/>
      <c r="E115" s="91"/>
      <c r="F115" s="91"/>
      <c r="G115" s="91"/>
      <c r="H115" s="91"/>
      <c r="I115" s="91"/>
      <c r="J115" s="91"/>
      <c r="K115" s="91"/>
      <c r="L115" s="91"/>
      <c r="M115" s="91"/>
      <c r="N115" s="91"/>
    </row>
    <row r="116" spans="1:14" x14ac:dyDescent="0.2">
      <c r="A116" s="91"/>
      <c r="B116" s="91"/>
      <c r="C116" s="91"/>
      <c r="D116" s="91"/>
      <c r="E116" s="91"/>
      <c r="F116" s="91"/>
      <c r="G116" s="91"/>
      <c r="H116" s="91"/>
      <c r="I116" s="91"/>
      <c r="J116" s="91"/>
      <c r="K116" s="91"/>
      <c r="L116" s="91"/>
      <c r="M116" s="91"/>
      <c r="N116" s="91"/>
    </row>
    <row r="117" spans="1:14" x14ac:dyDescent="0.2">
      <c r="A117" s="91"/>
      <c r="B117" s="91"/>
      <c r="C117" s="91"/>
      <c r="D117" s="91"/>
      <c r="E117" s="91"/>
      <c r="F117" s="91"/>
      <c r="G117" s="91"/>
      <c r="H117" s="91"/>
      <c r="I117" s="91"/>
      <c r="J117" s="91"/>
      <c r="K117" s="91"/>
      <c r="L117" s="91"/>
      <c r="M117" s="91"/>
      <c r="N117" s="91"/>
    </row>
    <row r="118" spans="1:14" x14ac:dyDescent="0.2">
      <c r="A118" s="91"/>
      <c r="B118" s="91"/>
      <c r="C118" s="91"/>
      <c r="D118" s="91"/>
      <c r="E118" s="91"/>
      <c r="F118" s="91"/>
      <c r="G118" s="91"/>
      <c r="H118" s="91"/>
      <c r="I118" s="91"/>
      <c r="J118" s="91"/>
      <c r="K118" s="91"/>
      <c r="L118" s="91"/>
      <c r="M118" s="91"/>
      <c r="N118" s="91"/>
    </row>
    <row r="119" spans="1:14" x14ac:dyDescent="0.2">
      <c r="A119" s="91"/>
      <c r="B119" s="91"/>
      <c r="C119" s="91"/>
      <c r="D119" s="91"/>
      <c r="E119" s="91"/>
      <c r="F119" s="91"/>
      <c r="G119" s="91"/>
      <c r="H119" s="91"/>
      <c r="I119" s="91"/>
      <c r="J119" s="91"/>
      <c r="K119" s="91"/>
      <c r="L119" s="91"/>
      <c r="M119" s="91"/>
      <c r="N119" s="91"/>
    </row>
    <row r="120" spans="1:14" x14ac:dyDescent="0.2">
      <c r="A120" s="91"/>
      <c r="B120" s="91"/>
      <c r="C120" s="91"/>
      <c r="D120" s="91"/>
      <c r="E120" s="91"/>
      <c r="F120" s="91"/>
      <c r="G120" s="91"/>
      <c r="H120" s="91"/>
      <c r="I120" s="91"/>
      <c r="J120" s="91"/>
      <c r="K120" s="91"/>
      <c r="L120" s="91"/>
      <c r="M120" s="91"/>
      <c r="N120" s="91"/>
    </row>
    <row r="121" spans="1:14" x14ac:dyDescent="0.2">
      <c r="A121" s="91"/>
      <c r="B121" s="91"/>
      <c r="C121" s="91"/>
      <c r="D121" s="91"/>
      <c r="E121" s="91"/>
      <c r="F121" s="91"/>
      <c r="G121" s="91"/>
      <c r="H121" s="91"/>
      <c r="I121" s="91"/>
      <c r="J121" s="91"/>
      <c r="K121" s="91"/>
      <c r="L121" s="91"/>
      <c r="M121" s="91"/>
      <c r="N121" s="91"/>
    </row>
    <row r="122" spans="1:14" x14ac:dyDescent="0.2">
      <c r="A122" s="91"/>
      <c r="B122" s="91"/>
      <c r="C122" s="91"/>
      <c r="D122" s="91"/>
      <c r="E122" s="91"/>
      <c r="F122" s="91"/>
      <c r="G122" s="91"/>
      <c r="H122" s="91"/>
      <c r="I122" s="91"/>
      <c r="J122" s="91"/>
      <c r="K122" s="91"/>
      <c r="L122" s="91"/>
      <c r="M122" s="91"/>
      <c r="N122" s="91"/>
    </row>
    <row r="123" spans="1:14" x14ac:dyDescent="0.2">
      <c r="A123" s="91"/>
      <c r="B123" s="91"/>
      <c r="C123" s="91"/>
      <c r="D123" s="91"/>
      <c r="E123" s="91"/>
      <c r="F123" s="91"/>
      <c r="G123" s="91"/>
      <c r="H123" s="91"/>
      <c r="I123" s="91"/>
      <c r="J123" s="91"/>
      <c r="K123" s="91"/>
      <c r="L123" s="91"/>
      <c r="M123" s="91"/>
      <c r="N123" s="91"/>
    </row>
    <row r="124" spans="1:14" x14ac:dyDescent="0.2">
      <c r="A124" s="91"/>
      <c r="B124" s="91"/>
      <c r="C124" s="91"/>
      <c r="D124" s="91"/>
      <c r="E124" s="91"/>
      <c r="F124" s="91"/>
      <c r="G124" s="91"/>
      <c r="H124" s="91"/>
      <c r="I124" s="91"/>
      <c r="J124" s="91"/>
      <c r="K124" s="91"/>
      <c r="L124" s="91"/>
      <c r="M124" s="91"/>
      <c r="N124" s="91"/>
    </row>
    <row r="125" spans="1:14" x14ac:dyDescent="0.2">
      <c r="A125" s="91"/>
      <c r="B125" s="91"/>
      <c r="C125" s="91"/>
      <c r="D125" s="91"/>
      <c r="E125" s="91"/>
      <c r="F125" s="91"/>
      <c r="G125" s="91"/>
      <c r="H125" s="91"/>
      <c r="I125" s="91"/>
      <c r="J125" s="91"/>
      <c r="K125" s="91"/>
      <c r="L125" s="91"/>
      <c r="M125" s="91"/>
      <c r="N125" s="91"/>
    </row>
    <row r="126" spans="1:14" x14ac:dyDescent="0.2">
      <c r="A126" s="91"/>
      <c r="B126" s="91"/>
      <c r="C126" s="91"/>
      <c r="D126" s="91"/>
      <c r="E126" s="91"/>
      <c r="F126" s="91"/>
      <c r="G126" s="91"/>
      <c r="H126" s="91"/>
      <c r="I126" s="91"/>
      <c r="J126" s="91"/>
      <c r="K126" s="91"/>
      <c r="L126" s="91"/>
      <c r="M126" s="91"/>
      <c r="N126" s="91"/>
    </row>
    <row r="127" spans="1:14" x14ac:dyDescent="0.2">
      <c r="A127" s="91"/>
      <c r="B127" s="91"/>
      <c r="C127" s="91"/>
      <c r="D127" s="91"/>
      <c r="E127" s="91"/>
      <c r="F127" s="91"/>
      <c r="G127" s="91"/>
      <c r="H127" s="91"/>
      <c r="I127" s="91"/>
      <c r="J127" s="91"/>
      <c r="K127" s="91"/>
      <c r="L127" s="91"/>
      <c r="M127" s="91"/>
      <c r="N127" s="91"/>
    </row>
    <row r="128" spans="1:14" x14ac:dyDescent="0.2">
      <c r="A128" s="91"/>
      <c r="B128" s="91"/>
      <c r="C128" s="91"/>
      <c r="D128" s="91"/>
      <c r="E128" s="91"/>
      <c r="F128" s="91"/>
      <c r="G128" s="91"/>
      <c r="H128" s="91"/>
      <c r="I128" s="91"/>
      <c r="J128" s="91"/>
      <c r="K128" s="91"/>
      <c r="L128" s="91"/>
      <c r="M128" s="91"/>
      <c r="N128" s="91"/>
    </row>
    <row r="129" spans="1:14" x14ac:dyDescent="0.2">
      <c r="A129" s="91"/>
      <c r="B129" s="91"/>
      <c r="C129" s="91"/>
      <c r="D129" s="91"/>
      <c r="E129" s="91"/>
      <c r="F129" s="91"/>
      <c r="G129" s="91"/>
      <c r="H129" s="91"/>
      <c r="I129" s="91"/>
      <c r="J129" s="91"/>
      <c r="K129" s="91"/>
      <c r="L129" s="91"/>
      <c r="M129" s="91"/>
      <c r="N129" s="91"/>
    </row>
    <row r="130" spans="1:14" x14ac:dyDescent="0.2">
      <c r="A130" s="91"/>
      <c r="B130" s="91"/>
      <c r="C130" s="91"/>
      <c r="D130" s="91"/>
      <c r="E130" s="91"/>
      <c r="F130" s="91"/>
      <c r="G130" s="91"/>
      <c r="H130" s="91"/>
      <c r="I130" s="91"/>
      <c r="J130" s="91"/>
      <c r="K130" s="91"/>
      <c r="L130" s="91"/>
      <c r="M130" s="91"/>
      <c r="N130" s="91"/>
    </row>
    <row r="131" spans="1:14" x14ac:dyDescent="0.2">
      <c r="A131" s="91"/>
      <c r="B131" s="91"/>
      <c r="C131" s="91"/>
      <c r="D131" s="91"/>
      <c r="E131" s="91"/>
      <c r="F131" s="91"/>
      <c r="G131" s="91"/>
      <c r="H131" s="91"/>
      <c r="I131" s="91"/>
      <c r="J131" s="91"/>
      <c r="K131" s="91"/>
      <c r="L131" s="91"/>
      <c r="M131" s="91"/>
      <c r="N131" s="91"/>
    </row>
    <row r="132" spans="1:14" x14ac:dyDescent="0.2">
      <c r="A132" s="91"/>
      <c r="B132" s="91"/>
      <c r="C132" s="91"/>
      <c r="D132" s="91"/>
      <c r="E132" s="91"/>
      <c r="F132" s="91"/>
      <c r="G132" s="91"/>
      <c r="H132" s="91"/>
      <c r="I132" s="91"/>
      <c r="J132" s="91"/>
      <c r="K132" s="91"/>
      <c r="L132" s="91"/>
      <c r="M132" s="91"/>
      <c r="N132" s="91"/>
    </row>
    <row r="133" spans="1:14" x14ac:dyDescent="0.2">
      <c r="A133" s="91"/>
      <c r="B133" s="91"/>
      <c r="C133" s="91"/>
      <c r="D133" s="91"/>
      <c r="E133" s="91"/>
      <c r="F133" s="91"/>
      <c r="G133" s="91"/>
      <c r="H133" s="91"/>
      <c r="I133" s="91"/>
      <c r="J133" s="91"/>
      <c r="K133" s="91"/>
      <c r="L133" s="91"/>
      <c r="M133" s="91"/>
      <c r="N133" s="91"/>
    </row>
    <row r="134" spans="1:14" x14ac:dyDescent="0.2">
      <c r="A134" s="91"/>
      <c r="B134" s="91"/>
      <c r="C134" s="91"/>
      <c r="D134" s="91"/>
      <c r="E134" s="91"/>
      <c r="F134" s="91"/>
      <c r="G134" s="91"/>
      <c r="H134" s="91"/>
      <c r="I134" s="91"/>
      <c r="J134" s="91"/>
      <c r="K134" s="91"/>
      <c r="L134" s="91"/>
      <c r="M134" s="91"/>
      <c r="N134" s="91"/>
    </row>
    <row r="135" spans="1:14" x14ac:dyDescent="0.2">
      <c r="A135" s="91"/>
      <c r="B135" s="91"/>
      <c r="C135" s="91"/>
      <c r="D135" s="91"/>
      <c r="E135" s="91"/>
      <c r="F135" s="91"/>
      <c r="G135" s="91"/>
      <c r="H135" s="91"/>
      <c r="I135" s="91"/>
      <c r="J135" s="91"/>
      <c r="K135" s="91"/>
      <c r="L135" s="91"/>
      <c r="M135" s="91"/>
      <c r="N135" s="91"/>
    </row>
    <row r="136" spans="1:14" x14ac:dyDescent="0.2">
      <c r="A136" s="91"/>
      <c r="B136" s="91"/>
      <c r="C136" s="91"/>
      <c r="D136" s="91"/>
      <c r="E136" s="91"/>
      <c r="F136" s="91"/>
      <c r="G136" s="91"/>
      <c r="H136" s="91"/>
      <c r="I136" s="91"/>
      <c r="J136" s="91"/>
      <c r="K136" s="91"/>
      <c r="L136" s="91"/>
      <c r="M136" s="91"/>
      <c r="N136" s="91"/>
    </row>
    <row r="137" spans="1:14" x14ac:dyDescent="0.2">
      <c r="A137" s="91"/>
      <c r="B137" s="91"/>
      <c r="C137" s="91"/>
      <c r="D137" s="91"/>
      <c r="E137" s="91"/>
      <c r="F137" s="91"/>
      <c r="G137" s="91"/>
      <c r="H137" s="91"/>
      <c r="I137" s="91"/>
      <c r="J137" s="91"/>
      <c r="K137" s="91"/>
      <c r="L137" s="91"/>
      <c r="M137" s="91"/>
      <c r="N137" s="91"/>
    </row>
    <row r="138" spans="1:14" x14ac:dyDescent="0.2">
      <c r="A138" s="91"/>
      <c r="B138" s="91"/>
      <c r="C138" s="91"/>
      <c r="D138" s="91"/>
      <c r="E138" s="91"/>
      <c r="F138" s="91"/>
      <c r="G138" s="91"/>
      <c r="H138" s="91"/>
      <c r="I138" s="91"/>
      <c r="J138" s="91"/>
      <c r="K138" s="91"/>
      <c r="L138" s="91"/>
      <c r="M138" s="91"/>
      <c r="N138" s="91"/>
    </row>
    <row r="139" spans="1:14" x14ac:dyDescent="0.2">
      <c r="A139" s="91"/>
      <c r="B139" s="91"/>
      <c r="C139" s="91"/>
      <c r="D139" s="91"/>
      <c r="E139" s="91"/>
      <c r="F139" s="91"/>
      <c r="G139" s="91"/>
      <c r="H139" s="91"/>
      <c r="I139" s="91"/>
      <c r="J139" s="91"/>
      <c r="K139" s="91"/>
      <c r="L139" s="91"/>
      <c r="M139" s="91"/>
      <c r="N139" s="91"/>
    </row>
    <row r="140" spans="1:14" x14ac:dyDescent="0.2">
      <c r="A140" s="91"/>
      <c r="B140" s="91"/>
      <c r="C140" s="91"/>
      <c r="D140" s="91"/>
      <c r="E140" s="91"/>
      <c r="F140" s="91"/>
      <c r="G140" s="91"/>
      <c r="H140" s="91"/>
      <c r="I140" s="91"/>
      <c r="J140" s="91"/>
      <c r="K140" s="91"/>
      <c r="L140" s="91"/>
      <c r="M140" s="91"/>
      <c r="N140" s="91"/>
    </row>
    <row r="141" spans="1:14" x14ac:dyDescent="0.2">
      <c r="A141" s="91"/>
      <c r="B141" s="91"/>
      <c r="C141" s="91"/>
      <c r="D141" s="91"/>
      <c r="E141" s="91"/>
      <c r="F141" s="91"/>
      <c r="G141" s="91"/>
      <c r="H141" s="91"/>
      <c r="I141" s="91"/>
      <c r="J141" s="91"/>
      <c r="K141" s="91"/>
      <c r="L141" s="91"/>
      <c r="M141" s="91"/>
      <c r="N141" s="91"/>
    </row>
    <row r="142" spans="1:14" x14ac:dyDescent="0.2">
      <c r="A142" s="91"/>
      <c r="B142" s="91"/>
      <c r="C142" s="91"/>
      <c r="D142" s="91"/>
      <c r="E142" s="91"/>
      <c r="F142" s="91"/>
      <c r="G142" s="91"/>
      <c r="H142" s="91"/>
      <c r="I142" s="91"/>
      <c r="J142" s="91"/>
      <c r="K142" s="91"/>
      <c r="L142" s="91"/>
      <c r="M142" s="91"/>
      <c r="N142" s="91"/>
    </row>
    <row r="143" spans="1:14" x14ac:dyDescent="0.2">
      <c r="A143" s="91"/>
      <c r="B143" s="91"/>
      <c r="C143" s="91"/>
      <c r="D143" s="91"/>
      <c r="E143" s="91"/>
      <c r="F143" s="91"/>
      <c r="G143" s="91"/>
      <c r="H143" s="91"/>
      <c r="I143" s="91"/>
      <c r="J143" s="91"/>
      <c r="K143" s="91"/>
      <c r="L143" s="91"/>
      <c r="M143" s="91"/>
      <c r="N143" s="91"/>
    </row>
    <row r="144" spans="1:14" x14ac:dyDescent="0.2">
      <c r="A144" s="91"/>
      <c r="B144" s="91"/>
      <c r="C144" s="91"/>
      <c r="D144" s="91"/>
      <c r="E144" s="91"/>
      <c r="F144" s="91"/>
      <c r="G144" s="91"/>
      <c r="H144" s="91"/>
      <c r="I144" s="91"/>
      <c r="J144" s="91"/>
      <c r="K144" s="91"/>
      <c r="L144" s="91"/>
      <c r="M144" s="91"/>
      <c r="N144" s="91"/>
    </row>
    <row r="145" spans="1:14" x14ac:dyDescent="0.2">
      <c r="A145" s="91"/>
      <c r="B145" s="91"/>
      <c r="C145" s="91"/>
      <c r="D145" s="91"/>
      <c r="E145" s="91"/>
      <c r="F145" s="91"/>
      <c r="G145" s="91"/>
      <c r="H145" s="91"/>
      <c r="I145" s="91"/>
      <c r="J145" s="91"/>
      <c r="K145" s="91"/>
      <c r="L145" s="91"/>
      <c r="M145" s="91"/>
      <c r="N145" s="91"/>
    </row>
    <row r="146" spans="1:14" x14ac:dyDescent="0.2">
      <c r="A146" s="91"/>
      <c r="B146" s="91"/>
      <c r="C146" s="91"/>
      <c r="D146" s="91"/>
      <c r="E146" s="91"/>
      <c r="F146" s="91"/>
      <c r="G146" s="91"/>
      <c r="H146" s="91"/>
      <c r="I146" s="91"/>
      <c r="J146" s="91"/>
      <c r="K146" s="91"/>
      <c r="L146" s="91"/>
      <c r="M146" s="91"/>
      <c r="N146" s="91"/>
    </row>
    <row r="147" spans="1:14" x14ac:dyDescent="0.2">
      <c r="A147" s="91"/>
      <c r="B147" s="91"/>
      <c r="C147" s="91"/>
      <c r="D147" s="91"/>
      <c r="E147" s="91"/>
      <c r="F147" s="91"/>
      <c r="G147" s="91"/>
      <c r="H147" s="91"/>
      <c r="I147" s="91"/>
      <c r="J147" s="91"/>
      <c r="K147" s="91"/>
      <c r="L147" s="91"/>
      <c r="M147" s="91"/>
      <c r="N147" s="91"/>
    </row>
    <row r="148" spans="1:14" x14ac:dyDescent="0.2">
      <c r="A148" s="91"/>
      <c r="B148" s="91"/>
      <c r="C148" s="91"/>
      <c r="D148" s="91"/>
      <c r="E148" s="91"/>
      <c r="F148" s="91"/>
      <c r="G148" s="91"/>
      <c r="H148" s="91"/>
      <c r="I148" s="91"/>
      <c r="J148" s="91"/>
      <c r="K148" s="91"/>
      <c r="L148" s="91"/>
      <c r="M148" s="91"/>
      <c r="N148" s="91"/>
    </row>
    <row r="149" spans="1:14" x14ac:dyDescent="0.2">
      <c r="A149" s="91"/>
      <c r="B149" s="91"/>
      <c r="C149" s="91"/>
      <c r="D149" s="91"/>
      <c r="E149" s="91"/>
      <c r="F149" s="91"/>
      <c r="G149" s="91"/>
      <c r="H149" s="91"/>
      <c r="I149" s="91"/>
      <c r="J149" s="91"/>
      <c r="K149" s="91"/>
      <c r="L149" s="91"/>
      <c r="M149" s="91"/>
      <c r="N149" s="91"/>
    </row>
    <row r="150" spans="1:14" x14ac:dyDescent="0.2">
      <c r="A150" s="91"/>
      <c r="B150" s="91"/>
      <c r="C150" s="91"/>
      <c r="D150" s="91"/>
      <c r="E150" s="91"/>
      <c r="F150" s="91"/>
      <c r="G150" s="91"/>
      <c r="H150" s="91"/>
      <c r="I150" s="91"/>
      <c r="J150" s="91"/>
      <c r="K150" s="91"/>
      <c r="L150" s="91"/>
      <c r="M150" s="91"/>
      <c r="N150" s="91"/>
    </row>
    <row r="151" spans="1:14" x14ac:dyDescent="0.2">
      <c r="A151" s="91"/>
      <c r="B151" s="91"/>
      <c r="C151" s="91"/>
      <c r="D151" s="91"/>
      <c r="E151" s="91"/>
      <c r="F151" s="91"/>
      <c r="G151" s="91"/>
      <c r="H151" s="91"/>
      <c r="I151" s="91"/>
      <c r="J151" s="91"/>
      <c r="K151" s="91"/>
      <c r="L151" s="91"/>
      <c r="M151" s="91"/>
      <c r="N151" s="91"/>
    </row>
    <row r="152" spans="1:14" x14ac:dyDescent="0.2">
      <c r="A152" s="91"/>
      <c r="B152" s="91"/>
      <c r="C152" s="91"/>
      <c r="D152" s="91"/>
      <c r="E152" s="91"/>
      <c r="F152" s="91"/>
      <c r="G152" s="91"/>
      <c r="H152" s="91"/>
      <c r="I152" s="91"/>
      <c r="J152" s="91"/>
      <c r="K152" s="91"/>
      <c r="L152" s="91"/>
      <c r="M152" s="91"/>
      <c r="N152" s="91"/>
    </row>
    <row r="153" spans="1:14" x14ac:dyDescent="0.2">
      <c r="A153" s="91"/>
      <c r="B153" s="91"/>
      <c r="C153" s="91"/>
      <c r="D153" s="91"/>
      <c r="E153" s="91"/>
      <c r="F153" s="91"/>
      <c r="G153" s="91"/>
      <c r="H153" s="91"/>
      <c r="I153" s="91"/>
      <c r="J153" s="91"/>
      <c r="K153" s="91"/>
      <c r="L153" s="91"/>
      <c r="M153" s="91"/>
      <c r="N153" s="91"/>
    </row>
    <row r="154" spans="1:14" x14ac:dyDescent="0.2">
      <c r="A154" s="91"/>
      <c r="B154" s="91"/>
      <c r="C154" s="91"/>
      <c r="D154" s="91"/>
      <c r="E154" s="91"/>
      <c r="F154" s="91"/>
      <c r="G154" s="91"/>
      <c r="H154" s="91"/>
      <c r="I154" s="91"/>
      <c r="J154" s="91"/>
      <c r="K154" s="91"/>
      <c r="L154" s="91"/>
      <c r="M154" s="91"/>
      <c r="N154" s="91"/>
    </row>
    <row r="155" spans="1:14" x14ac:dyDescent="0.2">
      <c r="A155" s="91"/>
      <c r="B155" s="91"/>
      <c r="C155" s="91"/>
      <c r="D155" s="91"/>
      <c r="E155" s="91"/>
      <c r="F155" s="91"/>
      <c r="G155" s="91"/>
      <c r="H155" s="91"/>
      <c r="I155" s="91"/>
      <c r="J155" s="91"/>
      <c r="K155" s="91"/>
      <c r="L155" s="91"/>
      <c r="M155" s="91"/>
      <c r="N155" s="91"/>
    </row>
    <row r="156" spans="1:14" x14ac:dyDescent="0.2">
      <c r="A156" s="91"/>
      <c r="B156" s="91"/>
      <c r="C156" s="91"/>
      <c r="D156" s="91"/>
      <c r="E156" s="91"/>
      <c r="F156" s="91"/>
      <c r="G156" s="91"/>
      <c r="H156" s="91"/>
      <c r="I156" s="91"/>
      <c r="J156" s="91"/>
      <c r="K156" s="91"/>
      <c r="L156" s="91"/>
      <c r="M156" s="91"/>
      <c r="N156" s="91"/>
    </row>
    <row r="157" spans="1:14" x14ac:dyDescent="0.2">
      <c r="A157" s="91"/>
      <c r="B157" s="91"/>
      <c r="C157" s="91"/>
      <c r="D157" s="91"/>
      <c r="E157" s="91"/>
      <c r="F157" s="91"/>
      <c r="G157" s="91"/>
      <c r="H157" s="91"/>
      <c r="I157" s="91"/>
      <c r="J157" s="91"/>
      <c r="K157" s="91"/>
      <c r="L157" s="91"/>
      <c r="M157" s="91"/>
      <c r="N157" s="91"/>
    </row>
    <row r="158" spans="1:14" x14ac:dyDescent="0.2">
      <c r="A158" s="91"/>
      <c r="B158" s="91"/>
      <c r="C158" s="91"/>
      <c r="D158" s="91"/>
      <c r="E158" s="91"/>
      <c r="F158" s="91"/>
      <c r="G158" s="91"/>
      <c r="H158" s="91"/>
      <c r="I158" s="91"/>
      <c r="J158" s="91"/>
      <c r="K158" s="91"/>
      <c r="L158" s="91"/>
      <c r="M158" s="91"/>
      <c r="N158" s="91"/>
    </row>
    <row r="159" spans="1:14" x14ac:dyDescent="0.2">
      <c r="A159" s="91"/>
      <c r="B159" s="91"/>
      <c r="C159" s="91"/>
      <c r="D159" s="91"/>
      <c r="E159" s="91"/>
      <c r="F159" s="91"/>
      <c r="G159" s="91"/>
      <c r="H159" s="91"/>
      <c r="I159" s="91"/>
      <c r="J159" s="91"/>
      <c r="K159" s="91"/>
      <c r="L159" s="91"/>
      <c r="M159" s="91"/>
      <c r="N159" s="91"/>
    </row>
    <row r="160" spans="1:14" x14ac:dyDescent="0.2">
      <c r="A160" s="91"/>
      <c r="B160" s="91"/>
      <c r="C160" s="91"/>
      <c r="D160" s="91"/>
      <c r="E160" s="91"/>
      <c r="F160" s="91"/>
      <c r="G160" s="91"/>
      <c r="H160" s="91"/>
      <c r="I160" s="91"/>
      <c r="J160" s="91"/>
      <c r="K160" s="91"/>
      <c r="L160" s="91"/>
      <c r="M160" s="91"/>
      <c r="N160" s="91"/>
    </row>
    <row r="161" spans="1:14" x14ac:dyDescent="0.2">
      <c r="A161" s="91"/>
      <c r="B161" s="91"/>
      <c r="C161" s="91"/>
      <c r="D161" s="91"/>
      <c r="E161" s="91"/>
      <c r="F161" s="91"/>
      <c r="G161" s="91"/>
      <c r="H161" s="91"/>
      <c r="I161" s="91"/>
      <c r="J161" s="91"/>
      <c r="K161" s="91"/>
      <c r="L161" s="91"/>
      <c r="M161" s="91"/>
      <c r="N161" s="91"/>
    </row>
    <row r="162" spans="1:14" x14ac:dyDescent="0.2">
      <c r="A162" s="91"/>
      <c r="B162" s="91"/>
      <c r="C162" s="91"/>
      <c r="D162" s="91"/>
      <c r="E162" s="91"/>
      <c r="F162" s="91"/>
      <c r="G162" s="91"/>
      <c r="H162" s="91"/>
      <c r="I162" s="91"/>
      <c r="J162" s="91"/>
      <c r="K162" s="91"/>
      <c r="L162" s="91"/>
      <c r="M162" s="91"/>
      <c r="N162" s="91"/>
    </row>
    <row r="163" spans="1:14" x14ac:dyDescent="0.2">
      <c r="A163" s="91"/>
      <c r="B163" s="91"/>
      <c r="C163" s="91"/>
      <c r="D163" s="91"/>
      <c r="E163" s="91"/>
      <c r="F163" s="91"/>
      <c r="G163" s="91"/>
      <c r="H163" s="91"/>
      <c r="I163" s="91"/>
      <c r="J163" s="91"/>
      <c r="K163" s="91"/>
      <c r="L163" s="91"/>
      <c r="M163" s="91"/>
      <c r="N163" s="91"/>
    </row>
    <row r="164" spans="1:14" x14ac:dyDescent="0.2">
      <c r="A164" s="91"/>
      <c r="B164" s="91"/>
      <c r="C164" s="91"/>
      <c r="D164" s="91"/>
      <c r="E164" s="91"/>
      <c r="F164" s="91"/>
      <c r="G164" s="91"/>
      <c r="H164" s="91"/>
      <c r="I164" s="91"/>
      <c r="J164" s="91"/>
      <c r="K164" s="91"/>
      <c r="L164" s="91"/>
      <c r="M164" s="91"/>
      <c r="N164" s="91"/>
    </row>
    <row r="165" spans="1:14" x14ac:dyDescent="0.2">
      <c r="A165" s="91"/>
      <c r="B165" s="91"/>
      <c r="C165" s="91"/>
      <c r="D165" s="91"/>
      <c r="E165" s="91"/>
      <c r="F165" s="91"/>
      <c r="G165" s="91"/>
      <c r="H165" s="91"/>
      <c r="I165" s="91"/>
      <c r="J165" s="91"/>
      <c r="K165" s="91"/>
      <c r="L165" s="91"/>
      <c r="M165" s="91"/>
      <c r="N165" s="91"/>
    </row>
    <row r="166" spans="1:14" x14ac:dyDescent="0.2">
      <c r="A166" s="91"/>
      <c r="B166" s="91"/>
      <c r="C166" s="91"/>
      <c r="D166" s="91"/>
      <c r="E166" s="91"/>
      <c r="F166" s="91"/>
      <c r="G166" s="91"/>
      <c r="H166" s="91"/>
      <c r="I166" s="91"/>
      <c r="J166" s="91"/>
      <c r="K166" s="91"/>
      <c r="L166" s="91"/>
      <c r="M166" s="91"/>
      <c r="N166" s="91"/>
    </row>
    <row r="167" spans="1:14" x14ac:dyDescent="0.2">
      <c r="A167" s="91"/>
      <c r="B167" s="91"/>
      <c r="C167" s="91"/>
      <c r="D167" s="91"/>
      <c r="E167" s="91"/>
      <c r="F167" s="91"/>
      <c r="G167" s="91"/>
      <c r="H167" s="91"/>
      <c r="I167" s="91"/>
      <c r="J167" s="91"/>
      <c r="K167" s="91"/>
      <c r="L167" s="91"/>
      <c r="M167" s="91"/>
      <c r="N167" s="91"/>
    </row>
    <row r="168" spans="1:14" x14ac:dyDescent="0.2">
      <c r="A168" s="91"/>
      <c r="B168" s="91"/>
      <c r="C168" s="91"/>
      <c r="D168" s="91"/>
      <c r="E168" s="91"/>
      <c r="F168" s="91"/>
      <c r="G168" s="91"/>
      <c r="H168" s="91"/>
      <c r="I168" s="91"/>
      <c r="J168" s="91"/>
      <c r="K168" s="91"/>
      <c r="L168" s="91"/>
      <c r="M168" s="91"/>
      <c r="N168" s="91"/>
    </row>
    <row r="169" spans="1:14" x14ac:dyDescent="0.2">
      <c r="A169" s="91"/>
      <c r="B169" s="91"/>
      <c r="C169" s="91"/>
      <c r="D169" s="91"/>
      <c r="E169" s="91"/>
      <c r="F169" s="91"/>
      <c r="G169" s="91"/>
      <c r="H169" s="91"/>
      <c r="I169" s="91"/>
      <c r="J169" s="91"/>
      <c r="K169" s="91"/>
      <c r="L169" s="91"/>
      <c r="M169" s="91"/>
      <c r="N169" s="91"/>
    </row>
    <row r="170" spans="1:14" x14ac:dyDescent="0.2">
      <c r="A170" s="91"/>
      <c r="B170" s="91"/>
      <c r="C170" s="91"/>
      <c r="D170" s="91"/>
      <c r="E170" s="91"/>
      <c r="F170" s="91"/>
      <c r="G170" s="91"/>
      <c r="H170" s="91"/>
      <c r="I170" s="91"/>
      <c r="J170" s="91"/>
      <c r="K170" s="91"/>
      <c r="L170" s="91"/>
      <c r="M170" s="91"/>
      <c r="N170" s="91"/>
    </row>
    <row r="171" spans="1:14" x14ac:dyDescent="0.2">
      <c r="A171" s="91"/>
      <c r="B171" s="91"/>
      <c r="C171" s="91"/>
      <c r="D171" s="91"/>
      <c r="E171" s="91"/>
      <c r="F171" s="91"/>
      <c r="G171" s="91"/>
      <c r="H171" s="91"/>
      <c r="I171" s="91"/>
      <c r="J171" s="91"/>
      <c r="K171" s="91"/>
      <c r="L171" s="91"/>
      <c r="M171" s="91"/>
      <c r="N171" s="91"/>
    </row>
    <row r="172" spans="1:14" x14ac:dyDescent="0.2">
      <c r="A172" s="91"/>
      <c r="B172" s="91"/>
      <c r="C172" s="91"/>
      <c r="D172" s="91"/>
      <c r="E172" s="91"/>
      <c r="F172" s="91"/>
      <c r="G172" s="91"/>
      <c r="H172" s="91"/>
      <c r="I172" s="91"/>
      <c r="J172" s="91"/>
      <c r="K172" s="91"/>
      <c r="L172" s="91"/>
      <c r="M172" s="91"/>
      <c r="N172" s="91"/>
    </row>
    <row r="173" spans="1:14" x14ac:dyDescent="0.2">
      <c r="A173" s="91"/>
      <c r="B173" s="91"/>
      <c r="C173" s="91"/>
      <c r="D173" s="91"/>
      <c r="E173" s="91"/>
      <c r="F173" s="91"/>
      <c r="G173" s="91"/>
      <c r="H173" s="91"/>
      <c r="I173" s="91"/>
      <c r="J173" s="91"/>
      <c r="K173" s="91"/>
      <c r="L173" s="91"/>
      <c r="M173" s="91"/>
      <c r="N173" s="91"/>
    </row>
    <row r="174" spans="1:14" x14ac:dyDescent="0.2">
      <c r="A174" s="91"/>
      <c r="B174" s="91"/>
      <c r="C174" s="91"/>
      <c r="D174" s="91"/>
      <c r="E174" s="91"/>
      <c r="F174" s="91"/>
      <c r="G174" s="91"/>
      <c r="H174" s="91"/>
      <c r="I174" s="91"/>
      <c r="J174" s="91"/>
      <c r="K174" s="91"/>
      <c r="L174" s="91"/>
      <c r="M174" s="91"/>
      <c r="N174" s="91"/>
    </row>
    <row r="175" spans="1:14" x14ac:dyDescent="0.2">
      <c r="A175" s="91"/>
      <c r="B175" s="91"/>
      <c r="C175" s="91"/>
      <c r="D175" s="91"/>
      <c r="E175" s="91"/>
      <c r="F175" s="91"/>
      <c r="G175" s="91"/>
      <c r="H175" s="91"/>
      <c r="I175" s="91"/>
      <c r="J175" s="91"/>
      <c r="K175" s="91"/>
      <c r="L175" s="91"/>
      <c r="M175" s="91"/>
      <c r="N175" s="91"/>
    </row>
    <row r="176" spans="1:14" x14ac:dyDescent="0.2">
      <c r="A176" s="91"/>
      <c r="B176" s="91"/>
      <c r="C176" s="91"/>
      <c r="D176" s="91"/>
      <c r="E176" s="91"/>
      <c r="F176" s="91"/>
      <c r="G176" s="91"/>
      <c r="H176" s="91"/>
      <c r="I176" s="91"/>
      <c r="J176" s="91"/>
      <c r="K176" s="91"/>
      <c r="L176" s="91"/>
      <c r="M176" s="91"/>
      <c r="N176" s="91"/>
    </row>
    <row r="177" spans="1:14" x14ac:dyDescent="0.2">
      <c r="A177" s="91"/>
      <c r="B177" s="91"/>
      <c r="C177" s="91"/>
      <c r="D177" s="91"/>
      <c r="E177" s="91"/>
      <c r="F177" s="91"/>
      <c r="G177" s="91"/>
      <c r="H177" s="91"/>
      <c r="I177" s="91"/>
      <c r="J177" s="91"/>
      <c r="K177" s="91"/>
      <c r="L177" s="91"/>
      <c r="M177" s="91"/>
      <c r="N177" s="91"/>
    </row>
    <row r="178" spans="1:14" x14ac:dyDescent="0.2">
      <c r="A178" s="91"/>
      <c r="B178" s="91"/>
      <c r="C178" s="91"/>
      <c r="D178" s="91"/>
      <c r="E178" s="91"/>
      <c r="F178" s="91"/>
      <c r="G178" s="91"/>
      <c r="H178" s="91"/>
      <c r="I178" s="91"/>
      <c r="J178" s="91"/>
      <c r="K178" s="91"/>
      <c r="L178" s="91"/>
      <c r="M178" s="91"/>
      <c r="N178" s="91"/>
    </row>
    <row r="179" spans="1:14" x14ac:dyDescent="0.2">
      <c r="A179" s="91"/>
      <c r="B179" s="91"/>
      <c r="C179" s="91"/>
      <c r="D179" s="91"/>
      <c r="E179" s="91"/>
      <c r="F179" s="91"/>
      <c r="G179" s="91"/>
      <c r="H179" s="91"/>
      <c r="I179" s="91"/>
      <c r="J179" s="91"/>
      <c r="K179" s="91"/>
      <c r="L179" s="91"/>
      <c r="M179" s="91"/>
      <c r="N179" s="91"/>
    </row>
    <row r="180" spans="1:14" x14ac:dyDescent="0.2">
      <c r="A180" s="91"/>
      <c r="B180" s="91"/>
      <c r="C180" s="91"/>
      <c r="D180" s="91"/>
      <c r="E180" s="91"/>
      <c r="F180" s="91"/>
      <c r="G180" s="91"/>
      <c r="H180" s="91"/>
      <c r="I180" s="91"/>
      <c r="J180" s="91"/>
      <c r="K180" s="91"/>
      <c r="L180" s="91"/>
      <c r="M180" s="91"/>
      <c r="N180" s="91"/>
    </row>
    <row r="181" spans="1:14" x14ac:dyDescent="0.2">
      <c r="A181" s="91"/>
      <c r="B181" s="91"/>
      <c r="C181" s="91"/>
      <c r="D181" s="91"/>
      <c r="E181" s="91"/>
      <c r="F181" s="91"/>
      <c r="G181" s="91"/>
      <c r="H181" s="91"/>
      <c r="I181" s="91"/>
      <c r="J181" s="91"/>
      <c r="K181" s="91"/>
      <c r="L181" s="91"/>
      <c r="M181" s="91"/>
      <c r="N181" s="91"/>
    </row>
    <row r="182" spans="1:14" x14ac:dyDescent="0.2">
      <c r="A182" s="91"/>
      <c r="B182" s="91"/>
      <c r="C182" s="91"/>
      <c r="D182" s="91"/>
      <c r="E182" s="91"/>
      <c r="F182" s="91"/>
      <c r="G182" s="91"/>
      <c r="H182" s="91"/>
      <c r="I182" s="91"/>
      <c r="J182" s="91"/>
      <c r="K182" s="91"/>
      <c r="L182" s="91"/>
      <c r="M182" s="91"/>
      <c r="N182" s="91"/>
    </row>
    <row r="183" spans="1:14" x14ac:dyDescent="0.2">
      <c r="A183" s="91"/>
      <c r="B183" s="91"/>
      <c r="C183" s="91"/>
      <c r="D183" s="91"/>
      <c r="E183" s="91"/>
      <c r="F183" s="91"/>
      <c r="G183" s="91"/>
      <c r="H183" s="91"/>
      <c r="I183" s="91"/>
      <c r="J183" s="91"/>
      <c r="K183" s="91"/>
      <c r="L183" s="91"/>
      <c r="M183" s="91"/>
      <c r="N183" s="91"/>
    </row>
    <row r="184" spans="1:14" x14ac:dyDescent="0.2">
      <c r="A184" s="91"/>
      <c r="B184" s="91"/>
      <c r="C184" s="91"/>
      <c r="D184" s="91"/>
      <c r="E184" s="91"/>
      <c r="F184" s="91"/>
      <c r="G184" s="91"/>
      <c r="H184" s="91"/>
      <c r="I184" s="91"/>
      <c r="J184" s="91"/>
      <c r="K184" s="91"/>
      <c r="L184" s="91"/>
      <c r="M184" s="91"/>
      <c r="N184" s="91"/>
    </row>
  </sheetData>
  <mergeCells count="6">
    <mergeCell ref="A48:D48"/>
    <mergeCell ref="A32:B32"/>
    <mergeCell ref="A33:D33"/>
    <mergeCell ref="A39:D39"/>
    <mergeCell ref="A41:D41"/>
    <mergeCell ref="A44:D4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Content</vt:lpstr>
      <vt:lpstr>Enteric baseline (7.2)</vt:lpstr>
      <vt:lpstr>Soil carbon baseline (7.3)</vt:lpstr>
      <vt:lpstr>IP (8.2) STEP 1</vt:lpstr>
      <vt:lpstr>IP (8.2) STEP 2</vt:lpstr>
      <vt:lpstr>IP (8.2) STEP 3</vt:lpstr>
      <vt:lpstr>IP (8.2) STEP 4</vt:lpstr>
      <vt:lpstr>GHG impacts (8.6) STEP 5</vt:lpstr>
      <vt:lpstr>Identifying PD &amp; NC template</vt:lpstr>
      <vt:lpstr>Identifying barriers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luanne</dc:creator>
  <cp:lastModifiedBy>Microsoft Office User</cp:lastModifiedBy>
  <dcterms:created xsi:type="dcterms:W3CDTF">2021-07-28T08:18:30Z</dcterms:created>
  <dcterms:modified xsi:type="dcterms:W3CDTF">2022-02-11T19:07:49Z</dcterms:modified>
</cp:coreProperties>
</file>